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0"/>
  </bookViews>
  <sheets>
    <sheet name="Einduitslag" sheetId="1" r:id="rId1"/>
    <sheet name="Uitslag_2" sheetId="2" r:id="rId2"/>
    <sheet name="Uitslag" sheetId="3" r:id="rId3"/>
    <sheet name="Wildwest" sheetId="4" r:id="rId4"/>
    <sheet name="Bijzonderheden" sheetId="5" r:id="rId5"/>
  </sheets>
  <definedNames>
    <definedName name="_xlnm._FilterDatabase" localSheetId="2" hidden="1">'Uitslag'!$C$6:$Y$17</definedName>
    <definedName name="AfstandeEtappe2Ibisweg">'Uitslag'!$N$4</definedName>
    <definedName name="AfstandEtappe1">'Uitslag'!$E$4</definedName>
    <definedName name="AfstandEtappe2Vogelweg">NA()</definedName>
    <definedName name="Etappe_2">'Uitslag'!$N$4</definedName>
    <definedName name="Excel_BuiltIn__FilterDatabase_1">'Uitslag'!$A$6:$Y$6</definedName>
    <definedName name="StopwatchStartTijd">NA()</definedName>
    <definedName name="Urk_Ketelbrug">"$#REF!.$B$4"</definedName>
    <definedName name="WinnendeTijd">'Uitslag'!#REF!</definedName>
  </definedNames>
  <calcPr fullCalcOnLoad="1"/>
</workbook>
</file>

<file path=xl/sharedStrings.xml><?xml version="1.0" encoding="utf-8"?>
<sst xmlns="http://schemas.openxmlformats.org/spreadsheetml/2006/main" count="386" uniqueCount="107">
  <si>
    <t>Uitslag Rondje IJsselmeer 2013</t>
  </si>
  <si>
    <t>Ploeg</t>
  </si>
  <si>
    <t>Etappe 1</t>
  </si>
  <si>
    <t>Etappe 2</t>
  </si>
  <si>
    <t>km</t>
  </si>
  <si>
    <t>Ploegnaam</t>
  </si>
  <si>
    <t>Vereniging</t>
  </si>
  <si>
    <t>Start Zurich</t>
  </si>
  <si>
    <t>Lemmer In</t>
  </si>
  <si>
    <t>Lemmer Uit</t>
  </si>
  <si>
    <t>Finish Urk</t>
  </si>
  <si>
    <t>Brug</t>
  </si>
  <si>
    <t>Tijd</t>
  </si>
  <si>
    <t>Gem</t>
  </si>
  <si>
    <t>Wachttijd in Urk</t>
  </si>
  <si>
    <t>Start Urk</t>
  </si>
  <si>
    <t>Finish Almere Haven</t>
  </si>
  <si>
    <t>Straf</t>
  </si>
  <si>
    <t>Totale tijd</t>
  </si>
  <si>
    <t>Gem.</t>
  </si>
  <si>
    <t>Verschil winnaar</t>
  </si>
  <si>
    <t>Verschil voorg.</t>
  </si>
  <si>
    <t>Q</t>
  </si>
  <si>
    <t>Rotterdam Renners B Team</t>
  </si>
  <si>
    <t>Skadi</t>
  </si>
  <si>
    <t>O</t>
  </si>
  <si>
    <t>Triton</t>
  </si>
  <si>
    <t>Y</t>
  </si>
  <si>
    <t>Phocas</t>
  </si>
  <si>
    <t>Z</t>
  </si>
  <si>
    <t>Bare Bottom Boys</t>
  </si>
  <si>
    <t>Skoll</t>
  </si>
  <si>
    <t>V</t>
  </si>
  <si>
    <t>Wattbike</t>
  </si>
  <si>
    <t>Nereus</t>
  </si>
  <si>
    <t>T</t>
  </si>
  <si>
    <t>Huize Heemraad</t>
  </si>
  <si>
    <t>R</t>
  </si>
  <si>
    <t>Theta I</t>
  </si>
  <si>
    <t>Theta</t>
  </si>
  <si>
    <t>P</t>
  </si>
  <si>
    <t>Oud Licht</t>
  </si>
  <si>
    <t>K</t>
  </si>
  <si>
    <t>Lichtelijk Verzwaard</t>
  </si>
  <si>
    <t>B</t>
  </si>
  <si>
    <t>Bare Bottom Bitches</t>
  </si>
  <si>
    <t>Peloton</t>
  </si>
  <si>
    <t>H</t>
  </si>
  <si>
    <t>Wagenwiel</t>
  </si>
  <si>
    <t>Argo</t>
  </si>
  <si>
    <t>G</t>
  </si>
  <si>
    <t>MSRV Saurus I</t>
  </si>
  <si>
    <t>Saurus</t>
  </si>
  <si>
    <t>W</t>
  </si>
  <si>
    <t>Rotterdam Renners</t>
  </si>
  <si>
    <t xml:space="preserve">F </t>
  </si>
  <si>
    <t>Laga</t>
  </si>
  <si>
    <t>E</t>
  </si>
  <si>
    <t>Awesome</t>
  </si>
  <si>
    <t>Eindtijd</t>
  </si>
  <si>
    <t>x</t>
  </si>
  <si>
    <t>2)</t>
  </si>
  <si>
    <t>1)</t>
  </si>
  <si>
    <t>3)</t>
  </si>
  <si>
    <t>checken afstand etappes eerdere jaren</t>
  </si>
  <si>
    <t>video checken</t>
  </si>
  <si>
    <t>bewijs?</t>
  </si>
  <si>
    <t>ongedocumenteerd, verhaal klopt met oud licht</t>
  </si>
  <si>
    <t>Wild West</t>
  </si>
  <si>
    <t>afstand</t>
  </si>
  <si>
    <t>start</t>
  </si>
  <si>
    <t>finish</t>
  </si>
  <si>
    <t xml:space="preserve">Heren: </t>
  </si>
  <si>
    <t>km/h</t>
  </si>
  <si>
    <t>(sluizen open)</t>
  </si>
  <si>
    <t xml:space="preserve">Dames: </t>
  </si>
  <si>
    <t>Weer (De Bilt)</t>
  </si>
  <si>
    <t>De Bilt</t>
  </si>
  <si>
    <t>Den Helder</t>
  </si>
  <si>
    <t>Leeuwarden</t>
  </si>
  <si>
    <t>Gemiddelde Temperatuur</t>
  </si>
  <si>
    <t>Neerslag</t>
  </si>
  <si>
    <t>mm</t>
  </si>
  <si>
    <t>Wind</t>
  </si>
  <si>
    <t>Bft.</t>
  </si>
  <si>
    <t>Windrichting</t>
  </si>
  <si>
    <t>Bewolking</t>
  </si>
  <si>
    <t>Zonneschijn</t>
  </si>
  <si>
    <t>uur</t>
  </si>
  <si>
    <t>Parcours</t>
  </si>
  <si>
    <t>Deelnemers</t>
  </si>
  <si>
    <t>Vertrokken</t>
  </si>
  <si>
    <t>Bijzonderheden</t>
  </si>
  <si>
    <t>Sleutelbeen gebroken bij 2 personen 2 valpartijen</t>
  </si>
  <si>
    <t>draft analyse</t>
  </si>
  <si>
    <t>(</t>
  </si>
  <si>
    <t>)</t>
  </si>
  <si>
    <t>X</t>
  </si>
  <si>
    <t>Thetis</t>
  </si>
  <si>
    <t xml:space="preserve">R </t>
  </si>
  <si>
    <t>Bare Bottom Bitches 1)</t>
  </si>
  <si>
    <t>Runners up</t>
  </si>
  <si>
    <t>Okeanos</t>
  </si>
  <si>
    <t>Oud licht</t>
  </si>
  <si>
    <t>U</t>
  </si>
  <si>
    <t>S</t>
  </si>
  <si>
    <t>Okeanos PRECT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</si>
</sst>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H:MM:SS;@"/>
    <numFmt numFmtId="166" formatCode="[H]:MM:SS"/>
    <numFmt numFmtId="167" formatCode="0"/>
    <numFmt numFmtId="168" formatCode="0.0"/>
    <numFmt numFmtId="169" formatCode="H:MM:SS"/>
    <numFmt numFmtId="170" formatCode="MM:SS"/>
    <numFmt numFmtId="171" formatCode="HH:MM:SS\ AM/PM"/>
    <numFmt numFmtId="172" formatCode="HH:MM:SS"/>
    <numFmt numFmtId="173" formatCode="H:MM"/>
  </numFmts>
  <fonts count="15">
    <font>
      <sz val="10"/>
      <name val="Arial"/>
      <family val="2"/>
    </font>
    <font>
      <sz val="10"/>
      <color indexed="2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56"/>
      <name val="Arial"/>
      <family val="2"/>
    </font>
    <font>
      <b/>
      <sz val="10"/>
      <color indexed="5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55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6" fontId="3" fillId="0" borderId="2" xfId="0" applyNumberFormat="1" applyFont="1" applyBorder="1" applyAlignment="1">
      <alignment/>
    </xf>
    <xf numFmtId="164" fontId="4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2" xfId="0" applyFont="1" applyBorder="1" applyAlignment="1">
      <alignment/>
    </xf>
    <xf numFmtId="168" fontId="0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9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0" fillId="0" borderId="11" xfId="0" applyFont="1" applyBorder="1" applyAlignment="1">
      <alignment horizontal="left"/>
    </xf>
    <xf numFmtId="164" fontId="3" fillId="0" borderId="12" xfId="0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9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0" fillId="0" borderId="15" xfId="0" applyFont="1" applyBorder="1" applyAlignment="1">
      <alignment horizontal="left"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4" fontId="4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4" fontId="3" fillId="0" borderId="19" xfId="0" applyFont="1" applyBorder="1" applyAlignment="1">
      <alignment/>
    </xf>
    <xf numFmtId="165" fontId="0" fillId="0" borderId="18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5" fillId="0" borderId="21" xfId="0" applyNumberFormat="1" applyFont="1" applyBorder="1" applyAlignment="1">
      <alignment horizontal="center"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21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 wrapText="1"/>
    </xf>
    <xf numFmtId="164" fontId="3" fillId="0" borderId="9" xfId="0" applyFont="1" applyFill="1" applyBorder="1" applyAlignment="1">
      <alignment horizontal="center" vertical="top" wrapText="1"/>
    </xf>
    <xf numFmtId="164" fontId="6" fillId="0" borderId="10" xfId="0" applyFont="1" applyFill="1" applyBorder="1" applyAlignment="1">
      <alignment horizontal="center" vertical="top" wrapText="1"/>
    </xf>
    <xf numFmtId="164" fontId="3" fillId="0" borderId="1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8" fontId="7" fillId="0" borderId="9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7" xfId="0" applyFont="1" applyBorder="1" applyAlignment="1">
      <alignment horizontal="center" vertical="top" wrapText="1"/>
    </xf>
    <xf numFmtId="164" fontId="0" fillId="0" borderId="0" xfId="0" applyFont="1" applyAlignment="1">
      <alignment horizontal="center" vertical="top" wrapText="1"/>
    </xf>
    <xf numFmtId="164" fontId="8" fillId="0" borderId="22" xfId="0" applyFont="1" applyBorder="1" applyAlignment="1">
      <alignment/>
    </xf>
    <xf numFmtId="169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169" fontId="7" fillId="0" borderId="22" xfId="0" applyNumberFormat="1" applyFont="1" applyFill="1" applyBorder="1" applyAlignment="1">
      <alignment/>
    </xf>
    <xf numFmtId="167" fontId="9" fillId="0" borderId="22" xfId="0" applyNumberFormat="1" applyFont="1" applyFill="1" applyBorder="1" applyAlignment="1">
      <alignment/>
    </xf>
    <xf numFmtId="168" fontId="8" fillId="0" borderId="22" xfId="0" applyNumberFormat="1" applyFont="1" applyFill="1" applyBorder="1" applyAlignment="1">
      <alignment/>
    </xf>
    <xf numFmtId="167" fontId="9" fillId="0" borderId="22" xfId="0" applyNumberFormat="1" applyFont="1" applyBorder="1" applyAlignment="1">
      <alignment/>
    </xf>
    <xf numFmtId="171" fontId="8" fillId="0" borderId="22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68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72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0" fillId="0" borderId="0" xfId="0" applyFont="1" applyAlignment="1">
      <alignment/>
    </xf>
    <xf numFmtId="167" fontId="7" fillId="0" borderId="22" xfId="0" applyNumberFormat="1" applyFont="1" applyFill="1" applyBorder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8" fillId="2" borderId="22" xfId="0" applyNumberFormat="1" applyFont="1" applyFill="1" applyBorder="1" applyAlignment="1">
      <alignment/>
    </xf>
    <xf numFmtId="170" fontId="8" fillId="2" borderId="22" xfId="0" applyNumberFormat="1" applyFont="1" applyFill="1" applyBorder="1" applyAlignment="1">
      <alignment/>
    </xf>
    <xf numFmtId="169" fontId="7" fillId="0" borderId="22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169" fontId="8" fillId="0" borderId="22" xfId="0" applyNumberFormat="1" applyFont="1" applyBorder="1" applyAlignment="1">
      <alignment/>
    </xf>
    <xf numFmtId="169" fontId="8" fillId="3" borderId="22" xfId="0" applyNumberFormat="1" applyFont="1" applyFill="1" applyBorder="1" applyAlignment="1">
      <alignment/>
    </xf>
    <xf numFmtId="170" fontId="8" fillId="3" borderId="22" xfId="0" applyNumberFormat="1" applyFont="1" applyFill="1" applyBorder="1" applyAlignment="1">
      <alignment/>
    </xf>
    <xf numFmtId="164" fontId="8" fillId="0" borderId="22" xfId="0" applyFont="1" applyBorder="1" applyAlignment="1">
      <alignment horizontal="right"/>
    </xf>
    <xf numFmtId="167" fontId="7" fillId="0" borderId="22" xfId="0" applyNumberFormat="1" applyFont="1" applyBorder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73" fontId="0" fillId="0" borderId="0" xfId="0" applyNumberFormat="1" applyAlignment="1">
      <alignment horizontal="right"/>
    </xf>
    <xf numFmtId="164" fontId="12" fillId="0" borderId="21" xfId="0" applyFont="1" applyBorder="1" applyAlignment="1">
      <alignment/>
    </xf>
    <xf numFmtId="169" fontId="8" fillId="0" borderId="23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70" fontId="13" fillId="0" borderId="24" xfId="0" applyNumberFormat="1" applyFont="1" applyBorder="1" applyAlignment="1">
      <alignment/>
    </xf>
    <xf numFmtId="169" fontId="7" fillId="0" borderId="25" xfId="0" applyNumberFormat="1" applyFont="1" applyBorder="1" applyAlignment="1">
      <alignment/>
    </xf>
    <xf numFmtId="169" fontId="8" fillId="0" borderId="24" xfId="0" applyNumberFormat="1" applyFont="1" applyBorder="1" applyAlignment="1">
      <alignment horizontal="right"/>
    </xf>
    <xf numFmtId="167" fontId="8" fillId="0" borderId="24" xfId="0" applyNumberFormat="1" applyFont="1" applyBorder="1" applyAlignment="1">
      <alignment/>
    </xf>
    <xf numFmtId="168" fontId="8" fillId="0" borderId="26" xfId="0" applyNumberFormat="1" applyFont="1" applyBorder="1" applyAlignment="1">
      <alignment/>
    </xf>
    <xf numFmtId="169" fontId="7" fillId="0" borderId="24" xfId="0" applyNumberFormat="1" applyFont="1" applyFill="1" applyBorder="1" applyAlignment="1">
      <alignment/>
    </xf>
    <xf numFmtId="169" fontId="8" fillId="0" borderId="24" xfId="0" applyNumberFormat="1" applyFont="1" applyFill="1" applyBorder="1" applyAlignment="1">
      <alignment horizontal="right"/>
    </xf>
    <xf numFmtId="164" fontId="8" fillId="0" borderId="24" xfId="0" applyFont="1" applyFill="1" applyBorder="1" applyAlignment="1">
      <alignment/>
    </xf>
    <xf numFmtId="168" fontId="8" fillId="0" borderId="24" xfId="0" applyNumberFormat="1" applyFont="1" applyFill="1" applyBorder="1" applyAlignment="1">
      <alignment/>
    </xf>
    <xf numFmtId="168" fontId="13" fillId="0" borderId="22" xfId="0" applyNumberFormat="1" applyFont="1" applyFill="1" applyBorder="1" applyAlignment="1">
      <alignment/>
    </xf>
    <xf numFmtId="165" fontId="7" fillId="0" borderId="23" xfId="0" applyNumberFormat="1" applyFont="1" applyBorder="1" applyAlignment="1">
      <alignment/>
    </xf>
    <xf numFmtId="164" fontId="8" fillId="0" borderId="24" xfId="0" applyFont="1" applyBorder="1" applyAlignment="1">
      <alignment horizontal="right"/>
    </xf>
    <xf numFmtId="164" fontId="8" fillId="0" borderId="24" xfId="0" applyFont="1" applyBorder="1" applyAlignment="1">
      <alignment/>
    </xf>
    <xf numFmtId="164" fontId="10" fillId="0" borderId="21" xfId="0" applyFont="1" applyBorder="1" applyAlignment="1">
      <alignment/>
    </xf>
    <xf numFmtId="169" fontId="10" fillId="0" borderId="23" xfId="0" applyNumberFormat="1" applyFont="1" applyBorder="1" applyAlignment="1">
      <alignment/>
    </xf>
    <xf numFmtId="169" fontId="10" fillId="0" borderId="24" xfId="0" applyNumberFormat="1" applyFont="1" applyBorder="1" applyAlignment="1">
      <alignment/>
    </xf>
    <xf numFmtId="170" fontId="10" fillId="0" borderId="24" xfId="0" applyNumberFormat="1" applyFont="1" applyBorder="1" applyAlignment="1">
      <alignment/>
    </xf>
    <xf numFmtId="169" fontId="14" fillId="0" borderId="25" xfId="0" applyNumberFormat="1" applyFont="1" applyBorder="1" applyAlignment="1">
      <alignment/>
    </xf>
    <xf numFmtId="169" fontId="10" fillId="0" borderId="24" xfId="0" applyNumberFormat="1" applyFont="1" applyBorder="1" applyAlignment="1">
      <alignment horizontal="right"/>
    </xf>
    <xf numFmtId="167" fontId="10" fillId="0" borderId="24" xfId="0" applyNumberFormat="1" applyFont="1" applyBorder="1" applyAlignment="1">
      <alignment/>
    </xf>
    <xf numFmtId="168" fontId="10" fillId="0" borderId="26" xfId="0" applyNumberFormat="1" applyFont="1" applyBorder="1" applyAlignment="1">
      <alignment/>
    </xf>
    <xf numFmtId="169" fontId="14" fillId="0" borderId="24" xfId="0" applyNumberFormat="1" applyFont="1" applyFill="1" applyBorder="1" applyAlignment="1">
      <alignment/>
    </xf>
    <xf numFmtId="169" fontId="10" fillId="0" borderId="24" xfId="0" applyNumberFormat="1" applyFont="1" applyFill="1" applyBorder="1" applyAlignment="1">
      <alignment horizontal="right"/>
    </xf>
    <xf numFmtId="164" fontId="10" fillId="0" borderId="24" xfId="0" applyFont="1" applyFill="1" applyBorder="1" applyAlignment="1">
      <alignment/>
    </xf>
    <xf numFmtId="168" fontId="10" fillId="0" borderId="24" xfId="0" applyNumberFormat="1" applyFont="1" applyFill="1" applyBorder="1" applyAlignment="1">
      <alignment/>
    </xf>
    <xf numFmtId="168" fontId="10" fillId="0" borderId="22" xfId="0" applyNumberFormat="1" applyFont="1" applyFill="1" applyBorder="1" applyAlignment="1">
      <alignment/>
    </xf>
    <xf numFmtId="165" fontId="14" fillId="0" borderId="23" xfId="0" applyNumberFormat="1" applyFont="1" applyBorder="1" applyAlignment="1">
      <alignment/>
    </xf>
    <xf numFmtId="164" fontId="10" fillId="0" borderId="24" xfId="0" applyFont="1" applyBorder="1" applyAlignment="1">
      <alignment horizontal="right"/>
    </xf>
    <xf numFmtId="164" fontId="10" fillId="0" borderId="24" xfId="0" applyFont="1" applyBorder="1" applyAlignment="1">
      <alignment/>
    </xf>
    <xf numFmtId="169" fontId="10" fillId="0" borderId="0" xfId="0" applyNumberFormat="1" applyFont="1" applyAlignment="1">
      <alignment/>
    </xf>
    <xf numFmtId="170" fontId="8" fillId="0" borderId="24" xfId="0" applyNumberFormat="1" applyFont="1" applyBorder="1" applyAlignment="1">
      <alignment/>
    </xf>
    <xf numFmtId="164" fontId="8" fillId="0" borderId="21" xfId="0" applyFont="1" applyBorder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4C4C4C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4.140625" style="1" customWidth="1"/>
    <col min="2" max="2" width="3.00390625" style="1" customWidth="1"/>
    <col min="3" max="3" width="26.140625" style="1" customWidth="1"/>
    <col min="4" max="4" width="12.8515625" style="1" customWidth="1"/>
    <col min="5" max="5" width="9.140625" style="2" customWidth="1"/>
    <col min="6" max="6" width="11.8515625" style="2" customWidth="1"/>
    <col min="7" max="7" width="11.421875" style="2" customWidth="1"/>
    <col min="8" max="8" width="9.57421875" style="3" customWidth="1"/>
    <col min="9" max="9" width="7.7109375" style="1" customWidth="1"/>
    <col min="10" max="10" width="8.57421875" style="1" customWidth="1"/>
    <col min="11" max="11" width="9.140625" style="4" customWidth="1"/>
    <col min="12" max="12" width="7.7109375" style="4" customWidth="1"/>
    <col min="13" max="13" width="12.00390625" style="5" customWidth="1"/>
    <col min="14" max="14" width="8.28125" style="1" customWidth="1"/>
    <col min="15" max="15" width="10.28125" style="3" customWidth="1"/>
    <col min="16" max="17" width="8.00390625" style="1" customWidth="1"/>
    <col min="18" max="18" width="3.140625" style="1" customWidth="1"/>
    <col min="19" max="19" width="5.00390625" style="2" customWidth="1"/>
    <col min="20" max="20" width="0" style="2" hidden="1" customWidth="1"/>
    <col min="21" max="21" width="10.00390625" style="2" customWidth="1"/>
    <col min="22" max="22" width="5.28125" style="1" customWidth="1"/>
    <col min="23" max="23" width="5.57421875" style="1" customWidth="1"/>
    <col min="24" max="24" width="11.140625" style="1" customWidth="1"/>
    <col min="25" max="25" width="10.57421875" style="1" customWidth="1"/>
    <col min="26" max="26" width="3.57421875" style="1" customWidth="1"/>
    <col min="27" max="254" width="8.7109375" style="1" customWidth="1"/>
    <col min="255" max="16384" width="8.7109375" style="0" customWidth="1"/>
  </cols>
  <sheetData>
    <row r="1" ht="31.5" customHeight="1">
      <c r="A1" s="6" t="s">
        <v>0</v>
      </c>
    </row>
    <row r="3" spans="1:25" ht="12.75">
      <c r="A3" s="7" t="s">
        <v>1</v>
      </c>
      <c r="B3" s="7"/>
      <c r="C3" s="8"/>
      <c r="D3" s="9"/>
      <c r="E3" s="8" t="s">
        <v>2</v>
      </c>
      <c r="F3" s="8"/>
      <c r="G3" s="8"/>
      <c r="H3" s="8"/>
      <c r="I3" s="10"/>
      <c r="J3" s="8"/>
      <c r="K3" s="8"/>
      <c r="L3" s="9"/>
      <c r="M3" s="11"/>
      <c r="N3" s="12" t="s">
        <v>3</v>
      </c>
      <c r="O3" s="8"/>
      <c r="P3" s="10"/>
      <c r="Q3" s="8"/>
      <c r="R3" s="8"/>
      <c r="S3" s="8"/>
      <c r="T3" s="13"/>
      <c r="U3" s="14"/>
      <c r="V3" s="15"/>
      <c r="W3" s="16"/>
      <c r="X3" s="17"/>
      <c r="Y3" s="18"/>
    </row>
    <row r="4" spans="1:25" ht="12.75">
      <c r="A4" s="19"/>
      <c r="B4" s="20"/>
      <c r="C4" s="20"/>
      <c r="D4" s="21"/>
      <c r="E4" s="22">
        <v>72.7</v>
      </c>
      <c r="F4" s="22"/>
      <c r="G4" s="22"/>
      <c r="H4" s="23" t="s">
        <v>4</v>
      </c>
      <c r="I4" s="24"/>
      <c r="J4" s="20"/>
      <c r="K4" s="20"/>
      <c r="L4" s="21"/>
      <c r="M4" s="25"/>
      <c r="N4" s="26">
        <v>68.8</v>
      </c>
      <c r="O4" s="23" t="s">
        <v>4</v>
      </c>
      <c r="P4" s="24"/>
      <c r="Q4" s="23"/>
      <c r="R4" s="20"/>
      <c r="S4" s="20"/>
      <c r="T4" s="27"/>
      <c r="U4" s="28"/>
      <c r="V4" s="29"/>
      <c r="W4" s="30"/>
      <c r="X4" s="31"/>
      <c r="Y4" s="32"/>
    </row>
    <row r="5" spans="1:25" ht="12.75">
      <c r="A5" s="33"/>
      <c r="B5" s="34"/>
      <c r="C5" s="34"/>
      <c r="D5" s="35"/>
      <c r="E5" s="36"/>
      <c r="F5" s="36"/>
      <c r="G5" s="36"/>
      <c r="H5" s="37"/>
      <c r="I5" s="38"/>
      <c r="J5" s="34"/>
      <c r="K5" s="34"/>
      <c r="L5" s="35"/>
      <c r="M5" s="39"/>
      <c r="N5" s="40"/>
      <c r="O5" s="41"/>
      <c r="P5" s="42"/>
      <c r="Q5" s="41"/>
      <c r="R5" s="34"/>
      <c r="S5" s="34"/>
      <c r="T5" s="43"/>
      <c r="U5" s="44"/>
      <c r="V5" s="41"/>
      <c r="W5" s="45"/>
      <c r="X5" s="46"/>
      <c r="Y5" s="47"/>
    </row>
    <row r="6" spans="1:25" s="65" customFormat="1" ht="27" customHeight="1">
      <c r="A6" s="48"/>
      <c r="B6" s="49"/>
      <c r="C6" s="50" t="s">
        <v>5</v>
      </c>
      <c r="D6" s="50" t="s">
        <v>6</v>
      </c>
      <c r="E6" s="51" t="s">
        <v>7</v>
      </c>
      <c r="F6" s="51" t="s">
        <v>8</v>
      </c>
      <c r="G6" s="51" t="s">
        <v>9</v>
      </c>
      <c r="H6" s="52" t="s">
        <v>10</v>
      </c>
      <c r="I6" s="53" t="s">
        <v>11</v>
      </c>
      <c r="J6" s="51" t="s">
        <v>12</v>
      </c>
      <c r="K6" s="54"/>
      <c r="L6" s="55" t="s">
        <v>13</v>
      </c>
      <c r="M6" s="56" t="s">
        <v>14</v>
      </c>
      <c r="N6" s="57" t="s">
        <v>15</v>
      </c>
      <c r="O6" s="51" t="s">
        <v>16</v>
      </c>
      <c r="P6" s="58" t="s">
        <v>11</v>
      </c>
      <c r="Q6" s="58" t="s">
        <v>12</v>
      </c>
      <c r="R6" s="54"/>
      <c r="S6" s="59" t="s">
        <v>13</v>
      </c>
      <c r="T6" s="60" t="s">
        <v>17</v>
      </c>
      <c r="U6" s="61" t="s">
        <v>18</v>
      </c>
      <c r="V6" s="54"/>
      <c r="W6" s="62" t="s">
        <v>19</v>
      </c>
      <c r="X6" s="63" t="s">
        <v>20</v>
      </c>
      <c r="Y6" s="64" t="s">
        <v>21</v>
      </c>
    </row>
    <row r="7" spans="1:26" ht="12.75" customHeight="1">
      <c r="A7"/>
      <c r="B7" s="66" t="s">
        <v>22</v>
      </c>
      <c r="C7" s="66" t="s">
        <v>23</v>
      </c>
      <c r="D7" s="66" t="s">
        <v>24</v>
      </c>
      <c r="E7" s="67">
        <v>0.24231481481481482</v>
      </c>
      <c r="F7" s="67">
        <v>0.28478009259259257</v>
      </c>
      <c r="G7" s="67">
        <v>0.2866435185185185</v>
      </c>
      <c r="H7" s="67">
        <v>0.3076273148148148</v>
      </c>
      <c r="I7" s="68"/>
      <c r="J7" s="69">
        <f>H7-E7-I7-(G7-F7)</f>
        <v>0.06344907407407407</v>
      </c>
      <c r="K7" s="70">
        <f>RANK(J7,J$7:J$22,1)</f>
        <v>2</v>
      </c>
      <c r="L7" s="71">
        <f>AfstandEtappe1/(HOUR(J7)+MINUTE(J7)/60)</f>
        <v>47.934065934065934</v>
      </c>
      <c r="M7" s="67">
        <f>N7-H7</f>
        <v>0.03635416666666669</v>
      </c>
      <c r="N7" s="67">
        <v>0.3439814814814815</v>
      </c>
      <c r="O7" s="67">
        <v>0.4085648148148148</v>
      </c>
      <c r="P7" s="68"/>
      <c r="Q7" s="69">
        <f>O7-P7-N7</f>
        <v>0.06458333333333333</v>
      </c>
      <c r="R7" s="72">
        <f>RANK(Q7,Q$7:Q$22,1)</f>
        <v>2</v>
      </c>
      <c r="S7" s="71">
        <f>Etappe_2/(HOUR(Q7)+MINUTE(Q7)/60)</f>
        <v>44.387096774193544</v>
      </c>
      <c r="T7" s="73">
        <v>0</v>
      </c>
      <c r="U7" s="74">
        <f>J7+Q7+T7</f>
        <v>0.1280324074074074</v>
      </c>
      <c r="V7" s="72">
        <f>RANK(U7,U$7:U$17,1)</f>
        <v>1</v>
      </c>
      <c r="W7" s="75">
        <f>(AfstandeEtappe2Ibisweg+AfstandEtappe1)/(HOUR(U7)+MINUTE(U7)/60)</f>
        <v>46.141304347826086</v>
      </c>
      <c r="X7" s="73"/>
      <c r="Y7" s="76"/>
      <c r="Z7" s="77"/>
    </row>
    <row r="8" spans="1:25" ht="12.75">
      <c r="A8"/>
      <c r="B8" s="66" t="s">
        <v>25</v>
      </c>
      <c r="C8" s="66" t="s">
        <v>26</v>
      </c>
      <c r="D8" s="66" t="s">
        <v>26</v>
      </c>
      <c r="E8" s="67">
        <v>0.23954861111111111</v>
      </c>
      <c r="F8" s="67">
        <v>0.2818171296296296</v>
      </c>
      <c r="G8" s="67">
        <v>0.28583333333333333</v>
      </c>
      <c r="H8" s="67">
        <v>0.3066203703703704</v>
      </c>
      <c r="I8" s="68"/>
      <c r="J8" s="69">
        <f>H8-E8-I8-(G8-F8)</f>
        <v>0.06305555555555556</v>
      </c>
      <c r="K8" s="70">
        <f>RANK(J8,J$7:J$22,1)</f>
        <v>1</v>
      </c>
      <c r="L8" s="71">
        <f>AfstandEtappe1/(HOUR(J8)+MINUTE(J8)/60)</f>
        <v>48.46666666666667</v>
      </c>
      <c r="M8" s="67">
        <f>N8-H8</f>
        <v>0.03597222222222224</v>
      </c>
      <c r="N8" s="67">
        <v>0.3425925925925926</v>
      </c>
      <c r="O8" s="67">
        <v>0.4086458333333333</v>
      </c>
      <c r="P8" s="68"/>
      <c r="Q8" s="69">
        <f>O8-P8-N8</f>
        <v>0.0660532407407407</v>
      </c>
      <c r="R8" s="72">
        <f>RANK(Q8,Q$7:Q$22,1)</f>
        <v>3</v>
      </c>
      <c r="S8" s="71">
        <f>Etappe_2/(HOUR(Q8)+MINUTE(Q8)/60)</f>
        <v>43.45263157894736</v>
      </c>
      <c r="T8" s="73">
        <v>0</v>
      </c>
      <c r="U8" s="74">
        <f>J8+Q8+T8</f>
        <v>0.12910879629629626</v>
      </c>
      <c r="V8" s="72">
        <f>RANK(U8,U$7:U$16,1)</f>
        <v>2</v>
      </c>
      <c r="W8" s="75">
        <f>(AfstandeEtappe2Ibisweg+AfstandEtappe1)/(HOUR(U8)+MINUTE(U8)/60)</f>
        <v>45.89189189189189</v>
      </c>
      <c r="X8" s="78">
        <f>U8-U$7</f>
        <v>0.0010763888888888629</v>
      </c>
      <c r="Y8" s="79">
        <f>U8-U7</f>
        <v>0.0010763888888888629</v>
      </c>
    </row>
    <row r="9" spans="1:25" ht="12.75">
      <c r="A9"/>
      <c r="B9" s="66" t="s">
        <v>27</v>
      </c>
      <c r="C9" s="66" t="s">
        <v>28</v>
      </c>
      <c r="D9" s="66" t="s">
        <v>28</v>
      </c>
      <c r="E9" s="67">
        <v>0.25203703703703706</v>
      </c>
      <c r="F9" s="67">
        <v>0.2971759259259259</v>
      </c>
      <c r="G9" s="67">
        <v>0.29863425925925924</v>
      </c>
      <c r="H9" s="67">
        <v>0.320625</v>
      </c>
      <c r="I9" s="68">
        <v>0.0026041666666666665</v>
      </c>
      <c r="J9" s="69">
        <f>H9-E9-I9-(G9-F9)</f>
        <v>0.06452546296296292</v>
      </c>
      <c r="K9" s="70">
        <f>RANK(J9,J$7:J$22,1)</f>
        <v>3</v>
      </c>
      <c r="L9" s="71">
        <f>AfstandEtappe1/(HOUR(J9)+MINUTE(J9)/60)</f>
        <v>47.413043478260875</v>
      </c>
      <c r="M9" s="67">
        <f>N9-H9</f>
        <v>0.038634259259259285</v>
      </c>
      <c r="N9" s="67">
        <v>0.3592592592592593</v>
      </c>
      <c r="O9" s="67">
        <v>0.43269675925925927</v>
      </c>
      <c r="P9" s="68">
        <v>0.005775462962962963</v>
      </c>
      <c r="Q9" s="69">
        <f>O9-P9-N9</f>
        <v>0.06766203703703705</v>
      </c>
      <c r="R9" s="72">
        <f>RANK(Q9,Q$7:Q$22,1)</f>
        <v>4</v>
      </c>
      <c r="S9" s="71">
        <f>Etappe_2/(HOUR(Q9)+MINUTE(Q9)/60)</f>
        <v>42.55670103092783</v>
      </c>
      <c r="T9" s="73">
        <v>0</v>
      </c>
      <c r="U9" s="74">
        <f>J9+Q9+T9</f>
        <v>0.13218749999999996</v>
      </c>
      <c r="V9" s="72">
        <f>RANK(U9,U$7:U$17,1)</f>
        <v>3</v>
      </c>
      <c r="W9" s="75">
        <f>(AfstandeEtappe2Ibisweg+AfstandEtappe1)/(HOUR(U9)+MINUTE(U9)/60)</f>
        <v>44.684210526315795</v>
      </c>
      <c r="X9" s="78">
        <f>U9-U$7</f>
        <v>0.0041550925925925575</v>
      </c>
      <c r="Y9" s="79">
        <f>U9-U8</f>
        <v>0.0030787037037036946</v>
      </c>
    </row>
    <row r="10" spans="1:25" ht="12.75">
      <c r="A10"/>
      <c r="B10" s="66" t="s">
        <v>29</v>
      </c>
      <c r="C10" s="66" t="s">
        <v>30</v>
      </c>
      <c r="D10" s="66" t="s">
        <v>31</v>
      </c>
      <c r="E10" s="67">
        <v>0.25480324074074073</v>
      </c>
      <c r="F10" s="67">
        <v>0.3036111111111111</v>
      </c>
      <c r="G10" s="67">
        <v>0.30527777777777776</v>
      </c>
      <c r="H10" s="67">
        <v>0.32711805555555556</v>
      </c>
      <c r="I10" s="68"/>
      <c r="J10" s="69">
        <f>H10-E10-I10-(G10-F10)</f>
        <v>0.07064814814814818</v>
      </c>
      <c r="K10" s="70">
        <f>RANK(J10,J$7:J$22,1)</f>
        <v>8</v>
      </c>
      <c r="L10" s="71">
        <f>AfstandEtappe1/(HOUR(J10)+MINUTE(J10)/60)</f>
        <v>43.18811881188119</v>
      </c>
      <c r="M10" s="67">
        <f>N10-H10</f>
        <v>0.03490740740740739</v>
      </c>
      <c r="N10" s="67">
        <v>0.36202546296296295</v>
      </c>
      <c r="O10" s="67">
        <v>0.4309375</v>
      </c>
      <c r="P10" s="68">
        <v>0.004976851851851852</v>
      </c>
      <c r="Q10" s="69">
        <f>O10-P10-N10</f>
        <v>0.06393518518518515</v>
      </c>
      <c r="R10" s="72">
        <f>RANK(Q10,Q$7:Q$22,1)</f>
        <v>1</v>
      </c>
      <c r="S10" s="71">
        <f>Etappe_2/(HOUR(Q10)+MINUTE(Q10)/60)</f>
        <v>44.869565217391305</v>
      </c>
      <c r="T10" s="73">
        <v>0</v>
      </c>
      <c r="U10" s="74">
        <f>J10+Q10+T10</f>
        <v>0.13458333333333333</v>
      </c>
      <c r="V10" s="72">
        <f>RANK(U10,U$7:U$17,1)</f>
        <v>4</v>
      </c>
      <c r="W10" s="75">
        <f>(AfstandeEtappe2Ibisweg+AfstandEtappe1)/(HOUR(U10)+MINUTE(U10)/60)</f>
        <v>43.98963730569948</v>
      </c>
      <c r="X10" s="78">
        <f>U10-U$7</f>
        <v>0.006550925925925932</v>
      </c>
      <c r="Y10" s="79">
        <f>U10-U9</f>
        <v>0.0023958333333333748</v>
      </c>
    </row>
    <row r="11" spans="1:25" ht="12.75">
      <c r="A11"/>
      <c r="B11" s="66" t="s">
        <v>32</v>
      </c>
      <c r="C11" s="66" t="s">
        <v>33</v>
      </c>
      <c r="D11" s="66" t="s">
        <v>34</v>
      </c>
      <c r="E11" s="67">
        <v>0.24648148148148147</v>
      </c>
      <c r="F11" s="67">
        <v>0.2914236111111111</v>
      </c>
      <c r="G11" s="67">
        <v>0.2935300925925926</v>
      </c>
      <c r="H11" s="67">
        <v>0.31631944444444443</v>
      </c>
      <c r="I11" s="68"/>
      <c r="J11" s="69">
        <f>H11-E11-I11-(G11-F11)</f>
        <v>0.06773148148148145</v>
      </c>
      <c r="K11" s="70">
        <f>RANK(J11,J$7:J$22,1)</f>
        <v>4</v>
      </c>
      <c r="L11" s="71">
        <f>AfstandEtappe1/(HOUR(J11)+MINUTE(J11)/60)</f>
        <v>44.96907216494846</v>
      </c>
      <c r="M11" s="67">
        <f>N11-H11</f>
        <v>0.040150462962962985</v>
      </c>
      <c r="N11" s="67">
        <v>0.3564699074074074</v>
      </c>
      <c r="O11" s="67">
        <v>0.4334027777777778</v>
      </c>
      <c r="P11" s="68">
        <v>0.006516203703703704</v>
      </c>
      <c r="Q11" s="69">
        <f>O11-P11-N11</f>
        <v>0.07041666666666668</v>
      </c>
      <c r="R11" s="72">
        <f>RANK(Q11,Q$7:Q$22,1)</f>
        <v>6</v>
      </c>
      <c r="S11" s="71">
        <f>Etappe_2/(HOUR(Q11)+MINUTE(Q11)/60)</f>
        <v>40.87128712871287</v>
      </c>
      <c r="T11" s="73">
        <v>0</v>
      </c>
      <c r="U11" s="74">
        <f>J11+Q11+T11</f>
        <v>0.13814814814814813</v>
      </c>
      <c r="V11" s="72">
        <f>RANK(U11,U$7:U$17,1)</f>
        <v>5</v>
      </c>
      <c r="W11" s="75">
        <f>(AfstandeEtappe2Ibisweg+AfstandEtappe1)/(HOUR(U11)+MINUTE(U11)/60)</f>
        <v>42.87878787878788</v>
      </c>
      <c r="X11" s="78">
        <f>U11-U$7</f>
        <v>0.01011574074074073</v>
      </c>
      <c r="Y11" s="79">
        <f>U11-U10</f>
        <v>0.0035648148148147984</v>
      </c>
    </row>
    <row r="12" spans="1:26" ht="12.75">
      <c r="A12"/>
      <c r="B12" s="66" t="s">
        <v>35</v>
      </c>
      <c r="C12" s="66" t="s">
        <v>36</v>
      </c>
      <c r="D12" s="66" t="s">
        <v>24</v>
      </c>
      <c r="E12" s="67">
        <v>0.24509259259259258</v>
      </c>
      <c r="F12" s="67">
        <v>0.290625</v>
      </c>
      <c r="G12" s="67">
        <v>0.2923148148148148</v>
      </c>
      <c r="H12" s="67">
        <v>0.31515046296296295</v>
      </c>
      <c r="I12" s="68"/>
      <c r="J12" s="69">
        <f>H12-E12-I12-(G12-F12)</f>
        <v>0.06836805555555558</v>
      </c>
      <c r="K12" s="70">
        <f>RANK(J12,J$7:J$22,1)</f>
        <v>6</v>
      </c>
      <c r="L12" s="71">
        <f>AfstandEtappe1/(HOUR(J12)+MINUTE(J12)/60)</f>
        <v>44.51020408163266</v>
      </c>
      <c r="M12" s="67">
        <f>N12-H12</f>
        <v>0.03994212962962962</v>
      </c>
      <c r="N12" s="67">
        <v>0.35509259259259257</v>
      </c>
      <c r="O12" s="67">
        <v>0.4339351851851852</v>
      </c>
      <c r="P12" s="68">
        <v>0.0059722222222222225</v>
      </c>
      <c r="Q12" s="69">
        <f>O12-P12-N12</f>
        <v>0.07287037037037042</v>
      </c>
      <c r="R12" s="72">
        <f>RANK(Q12,Q$7:Q$22,1)</f>
        <v>7</v>
      </c>
      <c r="S12" s="71">
        <f>Etappe_2/(HOUR(Q12)+MINUTE(Q12)/60)</f>
        <v>39.692307692307686</v>
      </c>
      <c r="T12" s="73">
        <v>0</v>
      </c>
      <c r="U12" s="74">
        <f>J12+Q12+T12</f>
        <v>0.141238425925926</v>
      </c>
      <c r="V12" s="72">
        <f>RANK(U12,U$7:U$17,1)</f>
        <v>6</v>
      </c>
      <c r="W12" s="75">
        <f>(AfstandeEtappe2Ibisweg+AfstandEtappe1)/(HOUR(U12)+MINUTE(U12)/60)</f>
        <v>41.82266009852217</v>
      </c>
      <c r="X12" s="78">
        <f>U12-U$7</f>
        <v>0.013206018518518603</v>
      </c>
      <c r="Y12" s="79">
        <f>U12-U11</f>
        <v>0.0030902777777778723</v>
      </c>
      <c r="Z12"/>
    </row>
    <row r="13" spans="1:25" ht="12.75">
      <c r="A13"/>
      <c r="B13" s="66" t="s">
        <v>37</v>
      </c>
      <c r="C13" s="66" t="s">
        <v>38</v>
      </c>
      <c r="D13" s="66" t="s">
        <v>39</v>
      </c>
      <c r="E13" s="67">
        <v>0.2437037037037037</v>
      </c>
      <c r="F13" s="67">
        <v>0.2889467592592593</v>
      </c>
      <c r="G13" s="67">
        <v>0.2920949074074074</v>
      </c>
      <c r="H13" s="67">
        <v>0.3151388888888889</v>
      </c>
      <c r="I13" s="68"/>
      <c r="J13" s="69">
        <f>H13-E13-I13-(G13-F13)</f>
        <v>0.06828703703703709</v>
      </c>
      <c r="K13" s="70">
        <f>RANK(J13,J$7:J$22,1)</f>
        <v>5</v>
      </c>
      <c r="L13" s="71">
        <f>AfstandEtappe1/(HOUR(J13)+MINUTE(J13)/60)</f>
        <v>44.51020408163266</v>
      </c>
      <c r="M13" s="67">
        <f>N13-H13</f>
        <v>0.038553240740740735</v>
      </c>
      <c r="N13" s="67">
        <v>0.35369212962962965</v>
      </c>
      <c r="O13" s="67">
        <v>0.4269560185185185</v>
      </c>
      <c r="P13" s="68"/>
      <c r="Q13" s="69">
        <f>O13-P13-N13</f>
        <v>0.07326388888888885</v>
      </c>
      <c r="R13" s="72">
        <f>RANK(Q13,Q$7:Q$22,1)</f>
        <v>8</v>
      </c>
      <c r="S13" s="71">
        <f>Etappe_2/(HOUR(Q13)+MINUTE(Q13)/60)</f>
        <v>39.31428571428571</v>
      </c>
      <c r="T13" s="73">
        <v>0</v>
      </c>
      <c r="U13" s="74">
        <f>J13+Q13+T13</f>
        <v>0.14155092592592594</v>
      </c>
      <c r="V13" s="72">
        <f>RANK(U13,U$7:U$17,1)</f>
        <v>7</v>
      </c>
      <c r="W13" s="75">
        <f>(AfstandeEtappe2Ibisweg+AfstandEtappe1)/(HOUR(U13)+MINUTE(U13)/60)</f>
        <v>41.82266009852217</v>
      </c>
      <c r="X13" s="78">
        <f>U13-U$7</f>
        <v>0.01351851851851854</v>
      </c>
      <c r="Y13" s="79">
        <f>U13-U12</f>
        <v>0.00031249999999993783</v>
      </c>
    </row>
    <row r="14" spans="1:26" s="81" customFormat="1" ht="12.75">
      <c r="A14"/>
      <c r="B14" s="66" t="s">
        <v>40</v>
      </c>
      <c r="C14" s="66" t="s">
        <v>41</v>
      </c>
      <c r="D14" s="66" t="s">
        <v>31</v>
      </c>
      <c r="E14" s="67">
        <v>0.24092592592592593</v>
      </c>
      <c r="F14" s="67">
        <v>0.28724537037037035</v>
      </c>
      <c r="G14" s="67">
        <v>0.2888425925925926</v>
      </c>
      <c r="H14" s="67">
        <v>0.3120949074074074</v>
      </c>
      <c r="I14" s="68"/>
      <c r="J14" s="69">
        <f>H14-E14-I14-(G14-F14)</f>
        <v>0.06957175925925924</v>
      </c>
      <c r="K14" s="70">
        <f>RANK(J14,J$7:J$22,1)</f>
        <v>7</v>
      </c>
      <c r="L14" s="71">
        <f>AfstandEtappe1/(HOUR(J14)+MINUTE(J14)/60)</f>
        <v>43.620000000000005</v>
      </c>
      <c r="M14" s="67">
        <f>N14-H14</f>
        <v>0.03605324074074073</v>
      </c>
      <c r="N14" s="67">
        <v>0.34814814814814815</v>
      </c>
      <c r="O14" s="67">
        <v>0.422974537037037</v>
      </c>
      <c r="P14" s="68"/>
      <c r="Q14" s="69">
        <f>O14-P14-N14</f>
        <v>0.07482638888888887</v>
      </c>
      <c r="R14" s="72">
        <f>RANK(Q14,Q$7:Q$22,1)</f>
        <v>9</v>
      </c>
      <c r="S14" s="71">
        <f>Etappe_2/(HOUR(Q14)+MINUTE(Q14)/60)</f>
        <v>38.57943925233645</v>
      </c>
      <c r="T14" s="73">
        <v>0</v>
      </c>
      <c r="U14" s="74">
        <f>J14+Q14+T14</f>
        <v>0.1443981481481481</v>
      </c>
      <c r="V14" s="72">
        <f>RANK(U14,U$7:U$17,1)</f>
        <v>8</v>
      </c>
      <c r="W14" s="75">
        <f>(AfstandeEtappe2Ibisweg+AfstandEtappe1)/(HOUR(U14)+MINUTE(U14)/60)</f>
        <v>41.01449275362319</v>
      </c>
      <c r="X14" s="78">
        <f>U14-U$7</f>
        <v>0.01636574074074071</v>
      </c>
      <c r="Y14" s="79">
        <f>U14-U13</f>
        <v>0.0028472222222221677</v>
      </c>
      <c r="Z14" s="80"/>
    </row>
    <row r="15" spans="1:25" ht="12.75">
      <c r="A15"/>
      <c r="B15" s="66" t="s">
        <v>42</v>
      </c>
      <c r="C15" s="66" t="s">
        <v>43</v>
      </c>
      <c r="D15" s="66" t="s">
        <v>34</v>
      </c>
      <c r="E15" s="67">
        <v>0.23814814814814814</v>
      </c>
      <c r="F15" s="67">
        <v>0.28715277777777776</v>
      </c>
      <c r="G15" s="67">
        <v>0.28877314814814814</v>
      </c>
      <c r="H15" s="67">
        <v>0.3129050925925926</v>
      </c>
      <c r="I15" s="68"/>
      <c r="J15" s="69">
        <f>H15-E15-I15-(G15-F15)</f>
        <v>0.07313657407407406</v>
      </c>
      <c r="K15" s="70">
        <f>RANK(J15,J$7:J$22,1)</f>
        <v>9</v>
      </c>
      <c r="L15" s="71">
        <f>AfstandEtappe1/(HOUR(J15)+MINUTE(J15)/60)</f>
        <v>41.542857142857144</v>
      </c>
      <c r="M15" s="67">
        <f>N15-H15</f>
        <v>0.03802083333333334</v>
      </c>
      <c r="N15" s="67">
        <v>0.3509259259259259</v>
      </c>
      <c r="O15" s="67">
        <v>0.42836805555555557</v>
      </c>
      <c r="P15" s="68"/>
      <c r="Q15" s="69">
        <f>O15-P15-N15</f>
        <v>0.07744212962962965</v>
      </c>
      <c r="R15" s="72">
        <f>RANK(Q15,Q$7:Q$22,1)</f>
        <v>12</v>
      </c>
      <c r="S15" s="71">
        <f>Etappe_2/(HOUR(Q15)+MINUTE(Q15)/60)</f>
        <v>37.189189189189186</v>
      </c>
      <c r="T15" s="73">
        <v>0</v>
      </c>
      <c r="U15" s="74">
        <f>J15+Q15+T15</f>
        <v>0.15057870370370371</v>
      </c>
      <c r="V15" s="72">
        <f>RANK(U15,U$7:U$17,1)</f>
        <v>9</v>
      </c>
      <c r="W15" s="75">
        <f>(AfstandeEtappe2Ibisweg+AfstandEtappe1)/(HOUR(U15)+MINUTE(U15)/60)</f>
        <v>39.30555555555556</v>
      </c>
      <c r="X15" s="78">
        <f>U15-U$7</f>
        <v>0.022546296296296314</v>
      </c>
      <c r="Y15" s="79">
        <f>U15-U14</f>
        <v>0.006180555555555606</v>
      </c>
    </row>
    <row r="16" spans="1:26" s="82" customFormat="1" ht="12.75">
      <c r="A16"/>
      <c r="B16" s="66" t="s">
        <v>44</v>
      </c>
      <c r="C16" s="66" t="s">
        <v>45</v>
      </c>
      <c r="D16" s="66" t="s">
        <v>31</v>
      </c>
      <c r="E16" s="67">
        <v>0.23121527777777778</v>
      </c>
      <c r="F16" s="67">
        <v>0.2809490740740741</v>
      </c>
      <c r="G16" s="67">
        <v>0.2837152777777778</v>
      </c>
      <c r="H16" s="67">
        <v>0.30903935185185183</v>
      </c>
      <c r="I16" s="68"/>
      <c r="J16" s="69">
        <f>H16-E16-I16-(G16-F16)</f>
        <v>0.07505787037037037</v>
      </c>
      <c r="K16" s="70">
        <f>RANK(J16,J$7:J$22,1)</f>
        <v>10</v>
      </c>
      <c r="L16" s="71">
        <f>AfstandEtappe1/(HOUR(J16)+MINUTE(J16)/60)</f>
        <v>40.38888888888889</v>
      </c>
      <c r="M16" s="67">
        <f>N16-H16</f>
        <v>0.036331018518518554</v>
      </c>
      <c r="N16" s="67">
        <v>0.3453703703703704</v>
      </c>
      <c r="O16" s="67">
        <v>0.4233564814814815</v>
      </c>
      <c r="P16" s="68">
        <v>0.0017476851851851852</v>
      </c>
      <c r="Q16" s="69">
        <f>O16-P16-N16</f>
        <v>0.07623842592592589</v>
      </c>
      <c r="R16" s="72">
        <f>RANK(Q16,Q$7:Q$22,1)</f>
        <v>11</v>
      </c>
      <c r="S16" s="71">
        <f>Etappe_2/(HOUR(Q16)+MINUTE(Q16)/60)</f>
        <v>37.87155963302752</v>
      </c>
      <c r="T16" s="73">
        <v>0</v>
      </c>
      <c r="U16" s="74">
        <f>J16+Q16+T16</f>
        <v>0.15129629629629626</v>
      </c>
      <c r="V16" s="72">
        <f>RANK(U16,U$7:U$17,1)</f>
        <v>10</v>
      </c>
      <c r="W16" s="75">
        <f>(AfstandeEtappe2Ibisweg+AfstandEtappe1)/(HOUR(U16)+MINUTE(U16)/60)</f>
        <v>39.12442396313364</v>
      </c>
      <c r="X16" s="78">
        <f>U16-U$7</f>
        <v>0.023263888888888862</v>
      </c>
      <c r="Y16" s="79">
        <f>U16-U15</f>
        <v>0.0007175925925925475</v>
      </c>
      <c r="Z16" s="80"/>
    </row>
    <row r="17" spans="1:26" ht="14.25" customHeight="1">
      <c r="A17"/>
      <c r="B17" s="66"/>
      <c r="C17" s="66" t="s">
        <v>46</v>
      </c>
      <c r="D17" s="66"/>
      <c r="E17" s="67">
        <v>0.2298263888888889</v>
      </c>
      <c r="F17" s="67">
        <v>0.2809490740740741</v>
      </c>
      <c r="G17" s="67">
        <v>0.2837152777777778</v>
      </c>
      <c r="H17" s="67">
        <v>0.30927083333333333</v>
      </c>
      <c r="I17" s="68"/>
      <c r="J17" s="69">
        <f>H17-E17-I17-(G17-F17)</f>
        <v>0.07667824074074076</v>
      </c>
      <c r="K17" s="70">
        <f>RANK(J17,J$7:J$22,1)</f>
        <v>13</v>
      </c>
      <c r="L17" s="71">
        <f>AfstandEtappe1/(HOUR(J17)+MINUTE(J17)/60)</f>
        <v>39.654545454545456</v>
      </c>
      <c r="M17" s="67">
        <f>N17-H17</f>
        <v>0.03748842592592594</v>
      </c>
      <c r="N17" s="67">
        <v>0.34675925925925927</v>
      </c>
      <c r="O17" s="67">
        <v>0.42280092592592594</v>
      </c>
      <c r="P17" s="68"/>
      <c r="Q17" s="69">
        <f>O17-P17-N17</f>
        <v>0.07604166666666667</v>
      </c>
      <c r="R17" s="72">
        <f>RANK(Q17,Q$7:Q$22,1)</f>
        <v>10</v>
      </c>
      <c r="S17" s="71">
        <f>Etappe_2/(HOUR(Q17)+MINUTE(Q17)/60)</f>
        <v>37.87155963302752</v>
      </c>
      <c r="T17" s="73">
        <v>0</v>
      </c>
      <c r="U17" s="74">
        <f>J17+Q17+T17</f>
        <v>0.15271990740740743</v>
      </c>
      <c r="V17" s="72">
        <f>RANK(U17,U$7:U$17,1)</f>
        <v>11</v>
      </c>
      <c r="W17" s="75">
        <f>(AfstandeEtappe2Ibisweg+AfstandEtappe1)/(HOUR(U17)+MINUTE(U17)/60)</f>
        <v>38.76712328767123</v>
      </c>
      <c r="X17" s="78">
        <f>U17-U$7</f>
        <v>0.02468750000000003</v>
      </c>
      <c r="Y17" s="79">
        <f>U17-U16</f>
        <v>0.0014236111111111671</v>
      </c>
      <c r="Z17" s="77"/>
    </row>
    <row r="18" spans="1:25" ht="12.75">
      <c r="A18"/>
      <c r="B18" s="66" t="s">
        <v>47</v>
      </c>
      <c r="C18" s="66" t="s">
        <v>48</v>
      </c>
      <c r="D18" s="66" t="s">
        <v>49</v>
      </c>
      <c r="E18" s="67">
        <v>0.23677083333333335</v>
      </c>
      <c r="F18" s="67">
        <v>0.2873611111111111</v>
      </c>
      <c r="G18" s="67">
        <v>0.2887962962962963</v>
      </c>
      <c r="H18" s="67">
        <v>0.3145601851851852</v>
      </c>
      <c r="I18" s="68"/>
      <c r="J18" s="69">
        <f>H18-E18-I18-(G18-F18)</f>
        <v>0.0763541666666667</v>
      </c>
      <c r="K18" s="70">
        <f>RANK(J18,J$7:J$22,1)</f>
        <v>12</v>
      </c>
      <c r="L18" s="71">
        <f>AfstandEtappe1/(HOUR(J18)+MINUTE(J18)/60)</f>
        <v>40.018348623853214</v>
      </c>
      <c r="M18" s="67">
        <f>N18-H18</f>
        <v>0.03774305555555557</v>
      </c>
      <c r="N18" s="67">
        <v>0.35230324074074076</v>
      </c>
      <c r="O18" s="67">
        <v>0.43038194444444444</v>
      </c>
      <c r="P18" s="68"/>
      <c r="Q18" s="69">
        <f>O18-P18-N18</f>
        <v>0.07807870370370368</v>
      </c>
      <c r="R18" s="72">
        <f>RANK(Q18,Q$7:Q$22,1)</f>
        <v>13</v>
      </c>
      <c r="S18" s="71">
        <f>Etappe_2/(HOUR(Q18)+MINUTE(Q18)/60)</f>
        <v>36.857142857142854</v>
      </c>
      <c r="T18" s="73">
        <v>0</v>
      </c>
      <c r="U18" s="74">
        <f>J18+Q18+T18</f>
        <v>0.15443287037037037</v>
      </c>
      <c r="V18" s="72">
        <f>RANK(U18,U$7:U$22,1)</f>
        <v>12</v>
      </c>
      <c r="W18" s="75">
        <f>(AfstandeEtappe2Ibisweg+AfstandEtappe1)/(HOUR(U18)+MINUTE(U18)/60)</f>
        <v>38.24324324324324</v>
      </c>
      <c r="X18" s="78">
        <f>U18-U$7</f>
        <v>0.026400462962962973</v>
      </c>
      <c r="Y18" s="79">
        <f>U18-U17</f>
        <v>0.001712962962962944</v>
      </c>
    </row>
    <row r="19" spans="1:25" ht="12.75">
      <c r="A19"/>
      <c r="B19" s="66" t="s">
        <v>50</v>
      </c>
      <c r="C19" s="66" t="s">
        <v>51</v>
      </c>
      <c r="D19" s="66" t="s">
        <v>52</v>
      </c>
      <c r="E19" s="67">
        <v>0.23537037037037037</v>
      </c>
      <c r="F19" s="67">
        <v>0.28498842592592594</v>
      </c>
      <c r="G19" s="67">
        <v>0.2866550925925926</v>
      </c>
      <c r="H19" s="67">
        <v>0.3122337962962963</v>
      </c>
      <c r="I19" s="68"/>
      <c r="J19" s="69">
        <f>H19-E19-I19-(G19-F19)</f>
        <v>0.07519675925925925</v>
      </c>
      <c r="K19" s="70">
        <f>RANK(J19,J$7:J$22,1)</f>
        <v>11</v>
      </c>
      <c r="L19" s="71">
        <f>AfstandEtappe1/(HOUR(J19)+MINUTE(J19)/60)</f>
        <v>40.38888888888889</v>
      </c>
      <c r="M19" s="67">
        <f>N19-H19</f>
        <v>0.03730324074074076</v>
      </c>
      <c r="N19" s="67">
        <v>0.34953703703703703</v>
      </c>
      <c r="O19" s="67">
        <v>0.4305439814814815</v>
      </c>
      <c r="P19" s="68"/>
      <c r="Q19" s="69">
        <f>O19-P19-N19</f>
        <v>0.08100694444444445</v>
      </c>
      <c r="R19" s="72">
        <f>RANK(Q19,Q$7:Q$22,1)</f>
        <v>14</v>
      </c>
      <c r="S19" s="71">
        <f>Etappe_2/(HOUR(Q19)+MINUTE(Q19)/60)</f>
        <v>35.58620689655172</v>
      </c>
      <c r="T19" s="73">
        <v>0</v>
      </c>
      <c r="U19" s="74">
        <f>J19+Q19+T19</f>
        <v>0.1562037037037037</v>
      </c>
      <c r="V19" s="72">
        <f>RANK(U19,U$7:U$22,1)</f>
        <v>13</v>
      </c>
      <c r="W19" s="75">
        <f>(AfstandeEtappe2Ibisweg+AfstandEtappe1)/(HOUR(U19)+MINUTE(U19)/60)</f>
        <v>37.901785714285715</v>
      </c>
      <c r="X19" s="78">
        <f>U19-U$7</f>
        <v>0.028171296296296305</v>
      </c>
      <c r="Y19" s="79">
        <f>U19-U18</f>
        <v>0.0017708333333333326</v>
      </c>
    </row>
    <row r="20" spans="1:26" s="81" customFormat="1" ht="12.75">
      <c r="A20"/>
      <c r="B20" s="66" t="s">
        <v>53</v>
      </c>
      <c r="C20" s="66" t="s">
        <v>54</v>
      </c>
      <c r="D20" s="66" t="s">
        <v>24</v>
      </c>
      <c r="E20" s="67">
        <v>0.24927083333333333</v>
      </c>
      <c r="F20" s="67">
        <v>0.3131597222222222</v>
      </c>
      <c r="G20" s="67">
        <v>0.31568287037037035</v>
      </c>
      <c r="H20" s="67">
        <v>0.33805555555555555</v>
      </c>
      <c r="I20" s="68"/>
      <c r="J20" s="69">
        <f>H20-E20-I20-(G20-F20)</f>
        <v>0.08626157407407409</v>
      </c>
      <c r="K20" s="70">
        <f>RANK(J20,J$7:J$22,1)</f>
        <v>16</v>
      </c>
      <c r="L20" s="71">
        <f>AfstandEtappe1/(HOUR(J20)+MINUTE(J20)/60)</f>
        <v>35.177419354838705</v>
      </c>
      <c r="M20" s="67">
        <f>N20-H20</f>
        <v>0.02466435185185184</v>
      </c>
      <c r="N20" s="67">
        <v>0.3627199074074074</v>
      </c>
      <c r="O20" s="67">
        <v>0.43299768518518517</v>
      </c>
      <c r="P20" s="68"/>
      <c r="Q20" s="69">
        <f>O20-P20-N20</f>
        <v>0.07027777777777777</v>
      </c>
      <c r="R20" s="72">
        <f>RANK(Q20,Q$7:Q$22,1)</f>
        <v>5</v>
      </c>
      <c r="S20" s="71">
        <f>Etappe_2/(HOUR(Q20)+MINUTE(Q20)/60)</f>
        <v>40.87128712871287</v>
      </c>
      <c r="T20" s="73">
        <v>0</v>
      </c>
      <c r="U20" s="74">
        <f>J20+Q20+T20</f>
        <v>0.15653935185185186</v>
      </c>
      <c r="V20" s="72">
        <f>RANK(U20,U$7:U$22,1)</f>
        <v>14</v>
      </c>
      <c r="W20" s="75">
        <f>(AfstandeEtappe2Ibisweg+AfstandEtappe1)/(HOUR(U20)+MINUTE(U20)/60)</f>
        <v>37.733333333333334</v>
      </c>
      <c r="X20" s="78">
        <f>U20-U$7</f>
        <v>0.02850694444444446</v>
      </c>
      <c r="Y20" s="79">
        <f>U20-U19</f>
        <v>0.00033564814814815436</v>
      </c>
      <c r="Z20" s="80"/>
    </row>
    <row r="21" spans="1:25" ht="12.75">
      <c r="A21"/>
      <c r="B21" s="66" t="s">
        <v>55</v>
      </c>
      <c r="C21" s="66" t="s">
        <v>56</v>
      </c>
      <c r="D21" s="66" t="s">
        <v>56</v>
      </c>
      <c r="E21" s="67">
        <v>0.23399305555555555</v>
      </c>
      <c r="F21" s="67">
        <v>0.2874189814814815</v>
      </c>
      <c r="G21" s="67">
        <v>0.28881944444444446</v>
      </c>
      <c r="H21" s="67">
        <v>0.31741898148148145</v>
      </c>
      <c r="I21" s="68"/>
      <c r="J21" s="69">
        <f>H21-E21-I21-(G21-F21)</f>
        <v>0.08202546296296293</v>
      </c>
      <c r="K21" s="70">
        <f>RANK(J21,J$7:J$22,1)</f>
        <v>14</v>
      </c>
      <c r="L21" s="71">
        <f>AfstandEtappe1/(HOUR(J21)+MINUTE(J21)/60)</f>
        <v>36.96610169491525</v>
      </c>
      <c r="M21" s="67">
        <f>N21-H21</f>
        <v>0.04045138888888894</v>
      </c>
      <c r="N21" s="67">
        <v>0.3578703703703704</v>
      </c>
      <c r="O21" s="67">
        <v>0.4454166666666667</v>
      </c>
      <c r="P21" s="68">
        <v>0.001388888888888889</v>
      </c>
      <c r="Q21" s="69">
        <f>O21-P21-N21</f>
        <v>0.0861574074074074</v>
      </c>
      <c r="R21" s="72">
        <f>RANK(Q21,Q$7:Q$22,1)</f>
        <v>15</v>
      </c>
      <c r="S21" s="71">
        <f>Etappe_2/(HOUR(Q21)+MINUTE(Q21)/60)</f>
        <v>33.29032258064515</v>
      </c>
      <c r="T21" s="73">
        <v>0</v>
      </c>
      <c r="U21" s="74">
        <f>J21+Q21+T21</f>
        <v>0.16818287037037033</v>
      </c>
      <c r="V21" s="72">
        <f>RANK(U21,U$7:U$22,1)</f>
        <v>15</v>
      </c>
      <c r="W21" s="75">
        <f>(AfstandeEtappe2Ibisweg+AfstandEtappe1)/(HOUR(U21)+MINUTE(U21)/60)</f>
        <v>35.082644628099175</v>
      </c>
      <c r="X21" s="78">
        <f>U21-U$7</f>
        <v>0.04015046296296293</v>
      </c>
      <c r="Y21" s="79">
        <f>U21-U20</f>
        <v>0.01164351851851847</v>
      </c>
    </row>
    <row r="22" spans="1:25" ht="12.75">
      <c r="A22"/>
      <c r="B22" s="66" t="s">
        <v>57</v>
      </c>
      <c r="C22" s="66" t="s">
        <v>58</v>
      </c>
      <c r="D22" s="66" t="s">
        <v>34</v>
      </c>
      <c r="E22" s="67">
        <v>0.2325925925925926</v>
      </c>
      <c r="F22" s="67">
        <v>0.2891550925925926</v>
      </c>
      <c r="G22" s="67">
        <v>0.2921064814814815</v>
      </c>
      <c r="H22" s="67">
        <v>0.321412037037037</v>
      </c>
      <c r="I22" s="68"/>
      <c r="J22" s="69">
        <f>H22-E22-I22-(G22-F22)</f>
        <v>0.08586805555555552</v>
      </c>
      <c r="K22" s="83">
        <f>RANK(J22,J$7:J$22,1)</f>
        <v>15</v>
      </c>
      <c r="L22" s="71">
        <f>AfstandEtappe1/(HOUR(J22)+MINUTE(J22)/60)</f>
        <v>35.463414634146346</v>
      </c>
      <c r="M22" s="67">
        <f>N22-H22</f>
        <v>0.03923611111111114</v>
      </c>
      <c r="N22" s="67">
        <v>0.36064814814814816</v>
      </c>
      <c r="O22" s="67">
        <v>0.4516203703703704</v>
      </c>
      <c r="P22" s="68"/>
      <c r="Q22" s="69">
        <f>O22-P22-N22</f>
        <v>0.09097222222222223</v>
      </c>
      <c r="R22" s="72">
        <f>RANK(Q22,Q$7:Q$22,1)</f>
        <v>16</v>
      </c>
      <c r="S22" s="71">
        <f>Etappe_2/(HOUR(Q22)+MINUTE(Q22)/60)</f>
        <v>31.511450381679392</v>
      </c>
      <c r="T22" s="73">
        <v>0</v>
      </c>
      <c r="U22" s="74">
        <f>J22+Q22+T22</f>
        <v>0.17684027777777775</v>
      </c>
      <c r="V22" s="72">
        <f>RANK(U22,U$7:U$22,1)</f>
        <v>16</v>
      </c>
      <c r="W22" s="75">
        <f>(AfstandeEtappe2Ibisweg+AfstandEtappe1)/(HOUR(U22)+MINUTE(U22)/60)</f>
        <v>33.425196850393704</v>
      </c>
      <c r="X22" s="78">
        <f>U22-U$7</f>
        <v>0.04880787037037035</v>
      </c>
      <c r="Y22" s="79">
        <f>U22-U21</f>
        <v>0.00865740740740742</v>
      </c>
    </row>
    <row r="23" spans="7:25" ht="12.75">
      <c r="G23"/>
      <c r="Y23" s="84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</sheetData>
  <sheetProtection selectLockedCells="1" selectUnlockedCells="1"/>
  <mergeCells count="1">
    <mergeCell ref="A3:B3"/>
  </mergeCells>
  <conditionalFormatting sqref="Y7:Y22">
    <cfRule type="cellIs" priority="1" dxfId="0" operator="lessThan" stopIfTrue="1">
      <formula>0.000347222222222222</formula>
    </cfRule>
  </conditionalFormatting>
  <printOptions/>
  <pageMargins left="0.1673611111111111" right="0.13958333333333334" top="0.39375" bottom="0.3937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workbookViewId="0" topLeftCell="A1">
      <selection activeCell="AD20" sqref="AD20"/>
    </sheetView>
  </sheetViews>
  <sheetFormatPr defaultColWidth="9.140625" defaultRowHeight="12.75"/>
  <cols>
    <col min="1" max="1" width="4.140625" style="1" customWidth="1"/>
    <col min="2" max="2" width="3.00390625" style="1" customWidth="1"/>
    <col min="3" max="3" width="26.140625" style="1" customWidth="1"/>
    <col min="4" max="4" width="12.8515625" style="1" customWidth="1"/>
    <col min="5" max="5" width="9.140625" style="2" customWidth="1"/>
    <col min="6" max="6" width="11.8515625" style="2" customWidth="1"/>
    <col min="7" max="7" width="11.421875" style="2" customWidth="1"/>
    <col min="8" max="8" width="9.57421875" style="3" customWidth="1"/>
    <col min="9" max="9" width="7.7109375" style="1" customWidth="1"/>
    <col min="10" max="10" width="8.57421875" style="1" customWidth="1"/>
    <col min="11" max="11" width="9.140625" style="4" customWidth="1"/>
    <col min="12" max="12" width="7.7109375" style="4" customWidth="1"/>
    <col min="13" max="13" width="12.00390625" style="5" customWidth="1"/>
    <col min="14" max="14" width="8.28125" style="1" customWidth="1"/>
    <col min="15" max="15" width="10.28125" style="3" customWidth="1"/>
    <col min="16" max="17" width="8.00390625" style="1" customWidth="1"/>
    <col min="18" max="18" width="3.140625" style="1" customWidth="1"/>
    <col min="19" max="19" width="5.00390625" style="2" customWidth="1"/>
    <col min="20" max="20" width="0" style="2" hidden="1" customWidth="1"/>
    <col min="21" max="21" width="7.57421875" style="2" customWidth="1"/>
    <col min="22" max="22" width="1.7109375" style="1" customWidth="1"/>
    <col min="23" max="23" width="3.57421875" style="1" customWidth="1"/>
    <col min="24" max="24" width="1.7109375" style="85" customWidth="1"/>
    <col min="25" max="25" width="5.57421875" style="1" customWidth="1"/>
    <col min="26" max="27" width="8.00390625" style="1" customWidth="1"/>
    <col min="28" max="28" width="3.57421875" style="1" customWidth="1"/>
    <col min="29" max="16384" width="8.7109375" style="1" customWidth="1"/>
  </cols>
  <sheetData>
    <row r="1" ht="31.5" customHeight="1">
      <c r="A1" s="6" t="s">
        <v>0</v>
      </c>
    </row>
    <row r="3" spans="1:27" ht="12.75">
      <c r="A3" s="7" t="s">
        <v>1</v>
      </c>
      <c r="B3" s="7"/>
      <c r="C3" s="8"/>
      <c r="D3" s="9"/>
      <c r="E3" s="8" t="s">
        <v>2</v>
      </c>
      <c r="F3" s="8"/>
      <c r="G3" s="8"/>
      <c r="H3" s="8"/>
      <c r="I3" s="10"/>
      <c r="J3" s="8"/>
      <c r="K3" s="8"/>
      <c r="L3" s="9"/>
      <c r="M3" s="11"/>
      <c r="N3" s="12" t="s">
        <v>3</v>
      </c>
      <c r="O3" s="8"/>
      <c r="P3" s="10"/>
      <c r="Q3" s="8"/>
      <c r="R3" s="8"/>
      <c r="S3" s="8"/>
      <c r="T3" s="13"/>
      <c r="U3" s="14"/>
      <c r="V3" s="15"/>
      <c r="W3" s="15"/>
      <c r="X3" s="15"/>
      <c r="Y3" s="16"/>
      <c r="Z3" s="17"/>
      <c r="AA3" s="18"/>
    </row>
    <row r="4" spans="1:27" ht="12.75">
      <c r="A4" s="19"/>
      <c r="B4" s="20"/>
      <c r="C4" s="20"/>
      <c r="D4" s="21"/>
      <c r="E4" s="22">
        <v>71</v>
      </c>
      <c r="F4" s="22"/>
      <c r="G4" s="22"/>
      <c r="H4" s="23" t="s">
        <v>4</v>
      </c>
      <c r="I4" s="24"/>
      <c r="J4" s="20"/>
      <c r="K4" s="20"/>
      <c r="L4" s="21"/>
      <c r="M4" s="25"/>
      <c r="N4" s="26">
        <v>67.7</v>
      </c>
      <c r="O4" s="23" t="s">
        <v>4</v>
      </c>
      <c r="P4" s="24"/>
      <c r="Q4" s="23"/>
      <c r="R4" s="20"/>
      <c r="S4" s="20"/>
      <c r="T4" s="27"/>
      <c r="U4" s="28"/>
      <c r="V4" s="29"/>
      <c r="W4" s="29"/>
      <c r="X4" s="29"/>
      <c r="Y4" s="30"/>
      <c r="Z4" s="31"/>
      <c r="AA4" s="32"/>
    </row>
    <row r="5" spans="1:27" ht="12.75">
      <c r="A5" s="33"/>
      <c r="B5" s="34"/>
      <c r="C5" s="34"/>
      <c r="D5" s="35"/>
      <c r="E5" s="36"/>
      <c r="F5" s="36"/>
      <c r="G5" s="36"/>
      <c r="H5" s="37"/>
      <c r="I5" s="38"/>
      <c r="J5" s="34"/>
      <c r="K5" s="34"/>
      <c r="L5" s="35"/>
      <c r="M5" s="39"/>
      <c r="N5" s="40"/>
      <c r="O5" s="41"/>
      <c r="P5" s="42"/>
      <c r="Q5" s="41"/>
      <c r="R5" s="34"/>
      <c r="S5" s="34"/>
      <c r="T5" s="43"/>
      <c r="U5" s="44"/>
      <c r="V5" s="41"/>
      <c r="W5" s="41"/>
      <c r="X5" s="41"/>
      <c r="Y5" s="45"/>
      <c r="Z5" s="46"/>
      <c r="AA5" s="47"/>
    </row>
    <row r="6" spans="1:27" s="65" customFormat="1" ht="27" customHeight="1">
      <c r="A6" s="48"/>
      <c r="B6" s="49"/>
      <c r="C6" s="50" t="s">
        <v>5</v>
      </c>
      <c r="D6" s="50" t="s">
        <v>6</v>
      </c>
      <c r="E6" s="51" t="s">
        <v>7</v>
      </c>
      <c r="F6" s="51" t="s">
        <v>8</v>
      </c>
      <c r="G6" s="51" t="s">
        <v>9</v>
      </c>
      <c r="H6" s="52" t="s">
        <v>10</v>
      </c>
      <c r="I6" s="53" t="s">
        <v>11</v>
      </c>
      <c r="J6" s="51" t="s">
        <v>12</v>
      </c>
      <c r="K6" s="54"/>
      <c r="L6" s="55" t="s">
        <v>13</v>
      </c>
      <c r="M6" s="56" t="s">
        <v>14</v>
      </c>
      <c r="N6" s="57" t="s">
        <v>15</v>
      </c>
      <c r="O6" s="51" t="s">
        <v>16</v>
      </c>
      <c r="P6" s="58" t="s">
        <v>11</v>
      </c>
      <c r="Q6" s="58" t="s">
        <v>12</v>
      </c>
      <c r="R6" s="54"/>
      <c r="S6" s="59" t="s">
        <v>13</v>
      </c>
      <c r="T6" s="60" t="s">
        <v>17</v>
      </c>
      <c r="U6" s="61" t="s">
        <v>59</v>
      </c>
      <c r="V6" s="58"/>
      <c r="W6" s="54"/>
      <c r="X6" s="54"/>
      <c r="Y6" s="62" t="s">
        <v>19</v>
      </c>
      <c r="Z6" s="63" t="s">
        <v>20</v>
      </c>
      <c r="AA6" s="64" t="s">
        <v>21</v>
      </c>
    </row>
    <row r="7" spans="1:28" s="81" customFormat="1" ht="12.75">
      <c r="A7" t="s">
        <v>60</v>
      </c>
      <c r="B7" s="66" t="s">
        <v>40</v>
      </c>
      <c r="C7" s="66" t="s">
        <v>41</v>
      </c>
      <c r="D7" s="66" t="s">
        <v>31</v>
      </c>
      <c r="E7" s="86">
        <v>0.24092592592592593</v>
      </c>
      <c r="F7" s="86">
        <v>0.28724537037037035</v>
      </c>
      <c r="G7" s="86">
        <v>0.2888425925925926</v>
      </c>
      <c r="H7" s="86">
        <v>0.3120949074074074</v>
      </c>
      <c r="I7" s="87"/>
      <c r="J7" s="88">
        <f>H7-E7-I7-(G7-F7)</f>
        <v>0.06957175925925924</v>
      </c>
      <c r="K7" s="89">
        <f>RANK(J7,J$7:J$22,1)</f>
        <v>7</v>
      </c>
      <c r="L7" s="75">
        <f>AfstandEtappe1/(HOUR(J7)+MINUTE(J7)/60)</f>
        <v>43.620000000000005</v>
      </c>
      <c r="M7" s="90">
        <f>N7-H7</f>
        <v>0.03605324074074073</v>
      </c>
      <c r="N7" s="91">
        <v>0.34814814814814815</v>
      </c>
      <c r="O7" s="91">
        <v>0.422974537037037</v>
      </c>
      <c r="P7" s="92"/>
      <c r="Q7" s="69">
        <f>O7-P7-N7</f>
        <v>0.07482638888888887</v>
      </c>
      <c r="R7" s="89">
        <f>RANK(Q7,Q$7:Q$22,1)</f>
        <v>9</v>
      </c>
      <c r="S7" s="71">
        <f>Etappe_2/(HOUR(Q7)+MINUTE(Q7)/60)</f>
        <v>38.57943925233645</v>
      </c>
      <c r="T7" s="73">
        <v>0</v>
      </c>
      <c r="U7" s="74">
        <f>J7+Q7+T7</f>
        <v>0.1443981481481481</v>
      </c>
      <c r="V7" s="93"/>
      <c r="W7" s="89">
        <f>RANK(U7,U$7:U$22,1)</f>
        <v>8</v>
      </c>
      <c r="X7" s="66"/>
      <c r="Y7" s="75">
        <f>(AfstandeEtappe2Ibisweg+AfstandEtappe1)/(HOUR(U7)+MINUTE(U7)/60)</f>
        <v>41.01449275362319</v>
      </c>
      <c r="Z7" s="66"/>
      <c r="AA7" s="76"/>
      <c r="AB7" s="80"/>
    </row>
    <row r="8" spans="1:27" ht="12.75">
      <c r="A8" t="s">
        <v>60</v>
      </c>
      <c r="B8" s="66" t="s">
        <v>37</v>
      </c>
      <c r="C8" s="66" t="s">
        <v>38</v>
      </c>
      <c r="D8" s="66" t="s">
        <v>39</v>
      </c>
      <c r="E8" s="86">
        <v>0.2437037037037037</v>
      </c>
      <c r="F8" s="86">
        <v>0.2889467592592593</v>
      </c>
      <c r="G8" s="86">
        <v>0.2920949074074074</v>
      </c>
      <c r="H8" s="86">
        <v>0.3151388888888889</v>
      </c>
      <c r="I8" s="87"/>
      <c r="J8" s="88">
        <f>H8-E8-I8-(G8-F8)</f>
        <v>0.06828703703703709</v>
      </c>
      <c r="K8" s="89">
        <f>RANK(J8,J$7:J$22,1)</f>
        <v>5</v>
      </c>
      <c r="L8" s="75">
        <f>AfstandEtappe1/(HOUR(J8)+MINUTE(J8)/60)</f>
        <v>44.51020408163266</v>
      </c>
      <c r="M8" s="90">
        <f>N8-H8</f>
        <v>0.038553240740740735</v>
      </c>
      <c r="N8" s="91">
        <v>0.35369212962962965</v>
      </c>
      <c r="O8" s="91">
        <v>0.4269560185185185</v>
      </c>
      <c r="P8" s="92"/>
      <c r="Q8" s="69">
        <f>O8-P8-N8</f>
        <v>0.07326388888888885</v>
      </c>
      <c r="R8" s="89">
        <f>RANK(Q8,Q$7:Q$22,1)</f>
        <v>8</v>
      </c>
      <c r="S8" s="71">
        <f>Etappe_2/(HOUR(Q8)+MINUTE(Q8)/60)</f>
        <v>39.31428571428571</v>
      </c>
      <c r="T8" s="73">
        <v>0</v>
      </c>
      <c r="U8" s="74">
        <f>J8+Q8+T8</f>
        <v>0.14155092592592594</v>
      </c>
      <c r="V8" s="93"/>
      <c r="W8" s="89">
        <f>RANK(U8,U$7:U$22,1)</f>
        <v>7</v>
      </c>
      <c r="X8" s="66"/>
      <c r="Y8" s="75">
        <f>(AfstandeEtappe2Ibisweg+AfstandEtappe1)/(HOUR(U8)+MINUTE(U8)/60)</f>
        <v>41.82266009852217</v>
      </c>
      <c r="Z8" s="66"/>
      <c r="AA8" s="76"/>
    </row>
    <row r="9" spans="1:27" ht="12.75">
      <c r="A9" t="s">
        <v>60</v>
      </c>
      <c r="B9" s="66" t="s">
        <v>42</v>
      </c>
      <c r="C9" s="66" t="s">
        <v>43</v>
      </c>
      <c r="D9" s="66" t="s">
        <v>34</v>
      </c>
      <c r="E9" s="86">
        <v>0.23814814814814814</v>
      </c>
      <c r="F9" s="86">
        <v>0.28715277777777776</v>
      </c>
      <c r="G9" s="86">
        <v>0.28877314814814814</v>
      </c>
      <c r="H9" s="86">
        <v>0.3129050925925926</v>
      </c>
      <c r="I9" s="87"/>
      <c r="J9" s="88">
        <f>H9-E9-I9-(G9-F9)</f>
        <v>0.07313657407407406</v>
      </c>
      <c r="K9" s="89">
        <f>RANK(J9,J$7:J$22,1)</f>
        <v>9</v>
      </c>
      <c r="L9" s="75">
        <f>AfstandEtappe1/(HOUR(J9)+MINUTE(J9)/60)</f>
        <v>41.542857142857144</v>
      </c>
      <c r="M9" s="90">
        <f>N9-H9</f>
        <v>0.03802083333333334</v>
      </c>
      <c r="N9" s="91">
        <v>0.3509259259259259</v>
      </c>
      <c r="O9" s="91">
        <v>0.42836805555555557</v>
      </c>
      <c r="P9" s="92"/>
      <c r="Q9" s="69">
        <f>O9-P9-N9</f>
        <v>0.07744212962962965</v>
      </c>
      <c r="R9" s="89">
        <f>RANK(Q9,Q$7:Q$22,1)</f>
        <v>12</v>
      </c>
      <c r="S9" s="71">
        <f>Etappe_2/(HOUR(Q9)+MINUTE(Q9)/60)</f>
        <v>37.189189189189186</v>
      </c>
      <c r="T9" s="73">
        <v>0</v>
      </c>
      <c r="U9" s="74">
        <f>J9+Q9+T9</f>
        <v>0.15057870370370371</v>
      </c>
      <c r="V9" s="93"/>
      <c r="W9" s="89">
        <f>RANK(U9,U$7:U$22,1)</f>
        <v>9</v>
      </c>
      <c r="X9" s="66"/>
      <c r="Y9" s="75">
        <f>(AfstandeEtappe2Ibisweg+AfstandEtappe1)/(HOUR(U9)+MINUTE(U9)/60)</f>
        <v>39.30555555555556</v>
      </c>
      <c r="Z9" s="66"/>
      <c r="AA9" s="76"/>
    </row>
    <row r="10" spans="1:27" ht="12.75">
      <c r="A10" t="s">
        <v>60</v>
      </c>
      <c r="B10" s="66" t="s">
        <v>47</v>
      </c>
      <c r="C10" s="66" t="s">
        <v>48</v>
      </c>
      <c r="D10" s="66" t="s">
        <v>49</v>
      </c>
      <c r="E10" s="86">
        <v>0.23677083333333335</v>
      </c>
      <c r="F10" s="86">
        <v>0.2873611111111111</v>
      </c>
      <c r="G10" s="86">
        <v>0.2887962962962963</v>
      </c>
      <c r="H10" s="86">
        <v>0.3145601851851852</v>
      </c>
      <c r="I10" s="87"/>
      <c r="J10" s="88">
        <f>H10-E10-I10-(G10-F10)</f>
        <v>0.0763541666666667</v>
      </c>
      <c r="K10" s="89">
        <f>RANK(J10,J$7:J$22,1)</f>
        <v>12</v>
      </c>
      <c r="L10" s="75">
        <f>AfstandEtappe1/(HOUR(J10)+MINUTE(J10)/60)</f>
        <v>40.018348623853214</v>
      </c>
      <c r="M10" s="90">
        <f>N10-H10</f>
        <v>0.03774305555555557</v>
      </c>
      <c r="N10" s="91">
        <v>0.35230324074074076</v>
      </c>
      <c r="O10" s="91">
        <v>0.43038194444444444</v>
      </c>
      <c r="P10" s="92"/>
      <c r="Q10" s="69">
        <f>O10-P10-N10</f>
        <v>0.07807870370370368</v>
      </c>
      <c r="R10" s="89">
        <f>RANK(Q10,Q$7:Q$22,1)</f>
        <v>13</v>
      </c>
      <c r="S10" s="71">
        <f>Etappe_2/(HOUR(Q10)+MINUTE(Q10)/60)</f>
        <v>36.857142857142854</v>
      </c>
      <c r="T10" s="73">
        <v>0</v>
      </c>
      <c r="U10" s="74">
        <f>J10+Q10+T10</f>
        <v>0.15443287037037037</v>
      </c>
      <c r="V10" s="93"/>
      <c r="W10" s="89">
        <f>RANK(U10,U$7:U$22,1)</f>
        <v>12</v>
      </c>
      <c r="X10" s="66"/>
      <c r="Y10" s="75">
        <f>(AfstandeEtappe2Ibisweg+AfstandEtappe1)/(HOUR(U10)+MINUTE(U10)/60)</f>
        <v>38.24324324324324</v>
      </c>
      <c r="Z10" s="66"/>
      <c r="AA10" s="76"/>
    </row>
    <row r="11" spans="1:27" ht="12.75">
      <c r="A11"/>
      <c r="B11" s="66" t="s">
        <v>50</v>
      </c>
      <c r="C11" s="66" t="s">
        <v>51</v>
      </c>
      <c r="D11" s="66" t="s">
        <v>52</v>
      </c>
      <c r="E11" s="86">
        <v>0.23537037037037037</v>
      </c>
      <c r="F11" s="86">
        <v>0.28498842592592594</v>
      </c>
      <c r="G11" s="86">
        <v>0.2866550925925926</v>
      </c>
      <c r="H11" s="86">
        <v>0.3122337962962963</v>
      </c>
      <c r="I11" s="87"/>
      <c r="J11" s="88">
        <f>H11-E11-I11-(G11-F11)</f>
        <v>0.07519675925925925</v>
      </c>
      <c r="K11" s="89">
        <f>RANK(J11,J$7:J$22,1)</f>
        <v>11</v>
      </c>
      <c r="L11" s="75">
        <f>AfstandEtappe1/(HOUR(J11)+MINUTE(J11)/60)</f>
        <v>40.38888888888889</v>
      </c>
      <c r="M11" s="90">
        <f>N11-H11</f>
        <v>0.03730324074074076</v>
      </c>
      <c r="N11" s="91">
        <v>0.34953703703703703</v>
      </c>
      <c r="O11" s="91">
        <v>0.4305439814814815</v>
      </c>
      <c r="P11" s="92"/>
      <c r="Q11" s="69">
        <f>O11-P11-N11</f>
        <v>0.08100694444444445</v>
      </c>
      <c r="R11" s="89">
        <f>RANK(Q11,Q$7:Q$22,1)</f>
        <v>14</v>
      </c>
      <c r="S11" s="71">
        <f>Etappe_2/(HOUR(Q11)+MINUTE(Q11)/60)</f>
        <v>35.58620689655172</v>
      </c>
      <c r="T11" s="73">
        <v>0</v>
      </c>
      <c r="U11" s="74">
        <f>J11+Q11+T11</f>
        <v>0.1562037037037037</v>
      </c>
      <c r="V11" s="93"/>
      <c r="W11" s="89">
        <f>RANK(U11,U$7:U$22,1)</f>
        <v>13</v>
      </c>
      <c r="X11" s="66"/>
      <c r="Y11" s="75">
        <f>(AfstandeEtappe2Ibisweg+AfstandEtappe1)/(HOUR(U11)+MINUTE(U11)/60)</f>
        <v>37.901785714285715</v>
      </c>
      <c r="Z11" s="66"/>
      <c r="AA11" s="76"/>
    </row>
    <row r="12" spans="1:27" ht="12.75">
      <c r="A12" t="s">
        <v>61</v>
      </c>
      <c r="B12" s="66" t="s">
        <v>29</v>
      </c>
      <c r="C12" s="66" t="s">
        <v>30</v>
      </c>
      <c r="D12" s="66" t="s">
        <v>31</v>
      </c>
      <c r="E12" s="86">
        <v>0.25480324074074073</v>
      </c>
      <c r="F12" s="86">
        <v>0.3036111111111111</v>
      </c>
      <c r="G12" s="86">
        <v>0.30527777777777776</v>
      </c>
      <c r="H12" s="86">
        <v>0.32711805555555556</v>
      </c>
      <c r="I12" s="87"/>
      <c r="J12" s="88">
        <f>H12-E12-I12-(G12-F12)</f>
        <v>0.07064814814814818</v>
      </c>
      <c r="K12" s="89">
        <f>RANK(J12,J$7:J$22,1)</f>
        <v>8</v>
      </c>
      <c r="L12" s="75">
        <f>AfstandEtappe1/(HOUR(J12)+MINUTE(J12)/60)</f>
        <v>43.18811881188119</v>
      </c>
      <c r="M12" s="90">
        <f>N12-H12</f>
        <v>0.03490740740740739</v>
      </c>
      <c r="N12" s="91">
        <v>0.36202546296296295</v>
      </c>
      <c r="O12" s="91">
        <v>0.4309375</v>
      </c>
      <c r="P12" s="87">
        <v>0.004976851851851852</v>
      </c>
      <c r="Q12" s="69">
        <f>O12-P12-N12</f>
        <v>0.06393518518518515</v>
      </c>
      <c r="R12" s="89">
        <f>RANK(Q12,Q$7:Q$22,1)</f>
        <v>1</v>
      </c>
      <c r="S12" s="71">
        <f>Etappe_2/(HOUR(Q12)+MINUTE(Q12)/60)</f>
        <v>44.869565217391305</v>
      </c>
      <c r="T12" s="73">
        <v>0</v>
      </c>
      <c r="U12" s="74">
        <f>J12+Q12+T12</f>
        <v>0.13458333333333333</v>
      </c>
      <c r="V12" s="93"/>
      <c r="W12" s="89">
        <f>RANK(U12,U$7:U$22,1)</f>
        <v>4</v>
      </c>
      <c r="X12" s="66"/>
      <c r="Y12" s="75">
        <f>(AfstandeEtappe2Ibisweg+AfstandEtappe1)/(HOUR(U12)+MINUTE(U12)/60)</f>
        <v>43.98963730569948</v>
      </c>
      <c r="Z12" s="66"/>
      <c r="AA12" s="76"/>
    </row>
    <row r="13" spans="1:27" ht="12.75">
      <c r="A13"/>
      <c r="B13" s="66" t="s">
        <v>27</v>
      </c>
      <c r="C13" s="66" t="s">
        <v>28</v>
      </c>
      <c r="D13" s="66" t="s">
        <v>28</v>
      </c>
      <c r="E13" s="86">
        <v>0.25203703703703706</v>
      </c>
      <c r="F13" s="86">
        <v>0.2971759259259259</v>
      </c>
      <c r="G13" s="86">
        <v>0.29863425925925924</v>
      </c>
      <c r="H13" s="86">
        <v>0.320625</v>
      </c>
      <c r="I13" s="87">
        <v>0.0026041666666666665</v>
      </c>
      <c r="J13" s="88">
        <f>H13-E13-I13-(G13-F13)</f>
        <v>0.06452546296296292</v>
      </c>
      <c r="K13" s="89">
        <f>RANK(J13,J$7:J$22,1)</f>
        <v>3</v>
      </c>
      <c r="L13" s="75">
        <f>AfstandEtappe1/(HOUR(J13)+MINUTE(J13)/60)</f>
        <v>47.413043478260875</v>
      </c>
      <c r="M13" s="90">
        <f>N13-H13</f>
        <v>0.038634259259259285</v>
      </c>
      <c r="N13" s="91">
        <v>0.3592592592592593</v>
      </c>
      <c r="O13" s="91">
        <v>0.43269675925925927</v>
      </c>
      <c r="P13" s="87">
        <v>0.005775462962962963</v>
      </c>
      <c r="Q13" s="69">
        <f>O13-P13-N13</f>
        <v>0.06766203703703705</v>
      </c>
      <c r="R13" s="89">
        <f>RANK(Q13,Q$7:Q$22,1)</f>
        <v>4</v>
      </c>
      <c r="S13" s="71">
        <f>Etappe_2/(HOUR(Q13)+MINUTE(Q13)/60)</f>
        <v>42.55670103092783</v>
      </c>
      <c r="T13" s="73">
        <v>0</v>
      </c>
      <c r="U13" s="74">
        <f>J13+Q13+T13</f>
        <v>0.13218749999999996</v>
      </c>
      <c r="V13" s="93"/>
      <c r="W13" s="89">
        <f>RANK(U13,U$7:U$22,1)</f>
        <v>3</v>
      </c>
      <c r="X13" s="66"/>
      <c r="Y13" s="75">
        <f>(AfstandeEtappe2Ibisweg+AfstandEtappe1)/(HOUR(U13)+MINUTE(U13)/60)</f>
        <v>44.684210526315795</v>
      </c>
      <c r="Z13" s="66"/>
      <c r="AA13" s="76"/>
    </row>
    <row r="14" spans="1:27" ht="12.75">
      <c r="A14" t="s">
        <v>62</v>
      </c>
      <c r="B14" s="66" t="s">
        <v>32</v>
      </c>
      <c r="C14" s="66" t="s">
        <v>33</v>
      </c>
      <c r="D14" s="66" t="s">
        <v>34</v>
      </c>
      <c r="E14" s="86">
        <v>0.24648148148148147</v>
      </c>
      <c r="F14" s="86">
        <v>0.2914236111111111</v>
      </c>
      <c r="G14" s="86">
        <v>0.2935300925925926</v>
      </c>
      <c r="H14" s="86">
        <v>0.31631944444444443</v>
      </c>
      <c r="I14" s="87"/>
      <c r="J14" s="88">
        <f>H14-E14-I14-(G14-F14)</f>
        <v>0.06773148148148145</v>
      </c>
      <c r="K14" s="89">
        <f>RANK(J14,J$7:J$22,1)</f>
        <v>4</v>
      </c>
      <c r="L14" s="75">
        <f>AfstandEtappe1/(HOUR(J14)+MINUTE(J14)/60)</f>
        <v>44.96907216494846</v>
      </c>
      <c r="M14" s="90">
        <f>N14-H14</f>
        <v>0.040150462962962985</v>
      </c>
      <c r="N14" s="91">
        <v>0.3564699074074074</v>
      </c>
      <c r="O14" s="91">
        <v>0.4334027777777778</v>
      </c>
      <c r="P14" s="87">
        <v>0.006516203703703704</v>
      </c>
      <c r="Q14" s="69">
        <f>O14-P14-N14</f>
        <v>0.07041666666666668</v>
      </c>
      <c r="R14" s="89">
        <f>RANK(Q14,Q$7:Q$22,1)</f>
        <v>6</v>
      </c>
      <c r="S14" s="71">
        <f>Etappe_2/(HOUR(Q14)+MINUTE(Q14)/60)</f>
        <v>40.87128712871287</v>
      </c>
      <c r="T14" s="73">
        <v>0</v>
      </c>
      <c r="U14" s="74">
        <f>J14+Q14+T14</f>
        <v>0.13814814814814813</v>
      </c>
      <c r="V14" s="93"/>
      <c r="W14" s="89">
        <f>RANK(U14,U$7:U$22,1)</f>
        <v>5</v>
      </c>
      <c r="X14" s="66"/>
      <c r="Y14" s="75">
        <f>(AfstandeEtappe2Ibisweg+AfstandEtappe1)/(HOUR(U14)+MINUTE(U14)/60)</f>
        <v>42.87878787878788</v>
      </c>
      <c r="Z14" s="66"/>
      <c r="AA14" s="76"/>
    </row>
    <row r="15" spans="1:27" ht="12.75">
      <c r="A15" t="s">
        <v>60</v>
      </c>
      <c r="B15" s="66" t="s">
        <v>55</v>
      </c>
      <c r="C15" s="66" t="s">
        <v>56</v>
      </c>
      <c r="D15" s="66" t="s">
        <v>56</v>
      </c>
      <c r="E15" s="86">
        <v>0.23399305555555555</v>
      </c>
      <c r="F15" s="86">
        <v>0.2874189814814815</v>
      </c>
      <c r="G15" s="86">
        <v>0.28881944444444446</v>
      </c>
      <c r="H15" s="86">
        <v>0.31741898148148145</v>
      </c>
      <c r="I15" s="87"/>
      <c r="J15" s="88">
        <f>H15-E15-I15-(G15-F15)</f>
        <v>0.08202546296296293</v>
      </c>
      <c r="K15" s="89">
        <f>RANK(J15,J$7:J$22,1)</f>
        <v>14</v>
      </c>
      <c r="L15" s="75">
        <f>AfstandEtappe1/(HOUR(J15)+MINUTE(J15)/60)</f>
        <v>36.96610169491525</v>
      </c>
      <c r="M15" s="90">
        <f>N15-H15</f>
        <v>0.04045138888888894</v>
      </c>
      <c r="N15" s="91">
        <v>0.3578703703703704</v>
      </c>
      <c r="O15" s="91">
        <v>0.4454166666666667</v>
      </c>
      <c r="P15" s="92">
        <v>0.001388888888888889</v>
      </c>
      <c r="Q15" s="69">
        <f>O15-P15-N15</f>
        <v>0.0861574074074074</v>
      </c>
      <c r="R15" s="89">
        <f>RANK(Q15,Q$7:Q$22,1)</f>
        <v>15</v>
      </c>
      <c r="S15" s="71">
        <f>Etappe_2/(HOUR(Q15)+MINUTE(Q15)/60)</f>
        <v>33.29032258064515</v>
      </c>
      <c r="T15" s="73">
        <v>0</v>
      </c>
      <c r="U15" s="74">
        <f>J15+Q15+T15</f>
        <v>0.16818287037037033</v>
      </c>
      <c r="V15" s="93"/>
      <c r="W15" s="89">
        <f>RANK(U15,U$7:U$22,1)</f>
        <v>15</v>
      </c>
      <c r="X15" s="66"/>
      <c r="Y15" s="75">
        <f>(AfstandeEtappe2Ibisweg+AfstandEtappe1)/(HOUR(U15)+MINUTE(U15)/60)</f>
        <v>35.082644628099175</v>
      </c>
      <c r="Z15" s="66"/>
      <c r="AA15" s="76"/>
    </row>
    <row r="16" spans="1:27" ht="12.75">
      <c r="A16" t="s">
        <v>60</v>
      </c>
      <c r="B16" s="66" t="s">
        <v>57</v>
      </c>
      <c r="C16" s="66" t="s">
        <v>58</v>
      </c>
      <c r="D16" s="66" t="s">
        <v>34</v>
      </c>
      <c r="E16" s="86">
        <v>0.2325925925925926</v>
      </c>
      <c r="F16" s="86">
        <v>0.2891550925925926</v>
      </c>
      <c r="G16" s="86">
        <v>0.2921064814814815</v>
      </c>
      <c r="H16" s="86">
        <v>0.321412037037037</v>
      </c>
      <c r="I16" s="87"/>
      <c r="J16" s="88">
        <f>H16-E16-I16-(G16-F16)</f>
        <v>0.08586805555555552</v>
      </c>
      <c r="K16" s="89">
        <f>RANK(J16,J$7:J$22,1)</f>
        <v>15</v>
      </c>
      <c r="L16" s="75">
        <f>AfstandEtappe1/(HOUR(J16)+MINUTE(J16)/60)</f>
        <v>35.463414634146346</v>
      </c>
      <c r="M16" s="90">
        <f>N16-H16</f>
        <v>0.03923611111111114</v>
      </c>
      <c r="N16" s="91">
        <v>0.36064814814814816</v>
      </c>
      <c r="O16" s="91">
        <v>0.4516203703703704</v>
      </c>
      <c r="P16" s="92"/>
      <c r="Q16" s="69">
        <f>O16-P16-N16</f>
        <v>0.09097222222222223</v>
      </c>
      <c r="R16" s="89">
        <f>RANK(Q16,Q$7:Q$22,1)</f>
        <v>16</v>
      </c>
      <c r="S16" s="71">
        <f>Etappe_2/(HOUR(Q16)+MINUTE(Q16)/60)</f>
        <v>31.511450381679392</v>
      </c>
      <c r="T16" s="73">
        <v>0</v>
      </c>
      <c r="U16" s="74">
        <f>J16+Q16+T16</f>
        <v>0.17684027777777775</v>
      </c>
      <c r="V16" s="93"/>
      <c r="W16" s="89">
        <f>RANK(U16,U$7:U$22,1)</f>
        <v>16</v>
      </c>
      <c r="X16" s="66"/>
      <c r="Y16" s="75">
        <f>(AfstandeEtappe2Ibisweg+AfstandEtappe1)/(HOUR(U16)+MINUTE(U16)/60)</f>
        <v>33.425196850393704</v>
      </c>
      <c r="Z16" s="66"/>
      <c r="AA16" s="76"/>
    </row>
    <row r="17" spans="1:27" ht="12.75">
      <c r="A17" t="s">
        <v>60</v>
      </c>
      <c r="B17" s="66" t="s">
        <v>25</v>
      </c>
      <c r="C17" s="66" t="s">
        <v>26</v>
      </c>
      <c r="D17" s="66" t="s">
        <v>26</v>
      </c>
      <c r="E17" s="86">
        <v>0.23954861111111111</v>
      </c>
      <c r="F17" s="86">
        <v>0.2818171296296296</v>
      </c>
      <c r="G17" s="86">
        <v>0.28583333333333333</v>
      </c>
      <c r="H17" s="86">
        <v>0.3066203703703704</v>
      </c>
      <c r="I17" s="87"/>
      <c r="J17" s="88">
        <f>H17-E17-I17-(G17-F17)</f>
        <v>0.06305555555555556</v>
      </c>
      <c r="K17" s="89">
        <f>RANK(J17,J$7:J$22,1)</f>
        <v>1</v>
      </c>
      <c r="L17" s="75">
        <f>AfstandEtappe1/(HOUR(J17)+MINUTE(J17)/60)</f>
        <v>48.46666666666667</v>
      </c>
      <c r="M17" s="90">
        <f>N17-H17</f>
        <v>0.03597222222222224</v>
      </c>
      <c r="N17" s="91">
        <v>0.3425925925925926</v>
      </c>
      <c r="O17" s="91">
        <v>0.40879629629629627</v>
      </c>
      <c r="P17" s="92"/>
      <c r="Q17" s="69">
        <f>O17-P17-N17</f>
        <v>0.06620370370370365</v>
      </c>
      <c r="R17" s="89">
        <f>RANK(Q17,Q$7:Q$22,1)</f>
        <v>3</v>
      </c>
      <c r="S17" s="71">
        <f>Etappe_2/(HOUR(Q17)+MINUTE(Q17)/60)</f>
        <v>43.45263157894736</v>
      </c>
      <c r="T17" s="73">
        <v>0</v>
      </c>
      <c r="U17" s="74">
        <f>J17+Q17+T17</f>
        <v>0.1292592592592592</v>
      </c>
      <c r="V17" s="93"/>
      <c r="W17" s="89">
        <f>RANK(U17,U$7:U$22,1)</f>
        <v>2</v>
      </c>
      <c r="X17" s="66"/>
      <c r="Y17" s="75">
        <f>(AfstandeEtappe2Ibisweg+AfstandEtappe1)/(HOUR(U17)+MINUTE(U17)/60)</f>
        <v>45.64516129032258</v>
      </c>
      <c r="Z17" s="66"/>
      <c r="AA17" s="76"/>
    </row>
    <row r="18" spans="1:28" s="81" customFormat="1" ht="12.75">
      <c r="A18"/>
      <c r="B18" s="66" t="s">
        <v>53</v>
      </c>
      <c r="C18" s="66" t="s">
        <v>54</v>
      </c>
      <c r="D18" s="66" t="s">
        <v>24</v>
      </c>
      <c r="E18" s="86">
        <v>0.24927083333333333</v>
      </c>
      <c r="F18" s="86">
        <v>0.3131597222222222</v>
      </c>
      <c r="G18" s="86">
        <v>0.31568287037037035</v>
      </c>
      <c r="H18" s="86">
        <v>0.33805555555555555</v>
      </c>
      <c r="I18" s="87"/>
      <c r="J18" s="88">
        <f>H18-E18-I18-(G18-F18)</f>
        <v>0.08626157407407409</v>
      </c>
      <c r="K18" s="89">
        <f>RANK(J18,J$7:J$22,1)</f>
        <v>16</v>
      </c>
      <c r="L18" s="75">
        <f>AfstandEtappe1/(HOUR(J18)+MINUTE(J18)/60)</f>
        <v>35.177419354838705</v>
      </c>
      <c r="M18" s="90">
        <f>N18-H18</f>
        <v>0.02466435185185184</v>
      </c>
      <c r="N18" s="91">
        <v>0.3627199074074074</v>
      </c>
      <c r="O18" s="91">
        <v>0.43299768518518517</v>
      </c>
      <c r="P18" s="92"/>
      <c r="Q18" s="69">
        <f>O18-P18-N18</f>
        <v>0.07027777777777777</v>
      </c>
      <c r="R18" s="89">
        <f>RANK(Q18,Q$7:Q$22,1)</f>
        <v>5</v>
      </c>
      <c r="S18" s="71">
        <f>Etappe_2/(HOUR(Q18)+MINUTE(Q18)/60)</f>
        <v>40.87128712871287</v>
      </c>
      <c r="T18" s="73">
        <v>0</v>
      </c>
      <c r="U18" s="74">
        <f>J18+Q18+T18</f>
        <v>0.15653935185185186</v>
      </c>
      <c r="V18" s="93"/>
      <c r="W18" s="89">
        <f>RANK(U18,U$7:U$22,1)</f>
        <v>14</v>
      </c>
      <c r="X18" s="66"/>
      <c r="Y18" s="75">
        <f>(AfstandeEtappe2Ibisweg+AfstandEtappe1)/(HOUR(U18)+MINUTE(U18)/60)</f>
        <v>37.733333333333334</v>
      </c>
      <c r="Z18" s="66"/>
      <c r="AA18" s="76"/>
      <c r="AB18" s="80"/>
    </row>
    <row r="19" spans="1:28" ht="12.75">
      <c r="A19" t="s">
        <v>60</v>
      </c>
      <c r="B19" s="66" t="s">
        <v>22</v>
      </c>
      <c r="C19" s="66" t="s">
        <v>23</v>
      </c>
      <c r="D19" s="66" t="s">
        <v>24</v>
      </c>
      <c r="E19" s="86">
        <v>0.24231481481481482</v>
      </c>
      <c r="F19" s="86">
        <v>0.28478009259259257</v>
      </c>
      <c r="G19" s="86">
        <v>0.2866435185185185</v>
      </c>
      <c r="H19" s="86">
        <v>0.3076273148148148</v>
      </c>
      <c r="I19" s="87"/>
      <c r="J19" s="88">
        <f>H19-E19-I19-(G19-F19)</f>
        <v>0.06344907407407407</v>
      </c>
      <c r="K19" s="89">
        <f>RANK(J19,J$7:J$22,1)</f>
        <v>2</v>
      </c>
      <c r="L19" s="75">
        <f>AfstandEtappe1/(HOUR(J19)+MINUTE(J19)/60)</f>
        <v>47.934065934065934</v>
      </c>
      <c r="M19" s="90">
        <f>N19-H19</f>
        <v>0.03635416666666669</v>
      </c>
      <c r="N19" s="91">
        <v>0.3439814814814815</v>
      </c>
      <c r="O19" s="91">
        <v>0.4085648148148148</v>
      </c>
      <c r="P19" s="92"/>
      <c r="Q19" s="69">
        <f>O19-P19-N19</f>
        <v>0.06458333333333333</v>
      </c>
      <c r="R19" s="89">
        <f>RANK(Q19,Q$7:Q$22,1)</f>
        <v>2</v>
      </c>
      <c r="S19" s="71">
        <f>Etappe_2/(HOUR(Q19)+MINUTE(Q19)/60)</f>
        <v>44.387096774193544</v>
      </c>
      <c r="T19" s="73">
        <v>0</v>
      </c>
      <c r="U19" s="74">
        <f>J19+Q19+T19</f>
        <v>0.1280324074074074</v>
      </c>
      <c r="V19" s="93"/>
      <c r="W19" s="89">
        <f>RANK(U19,U$7:U$22,1)</f>
        <v>1</v>
      </c>
      <c r="X19" s="66"/>
      <c r="Y19" s="75">
        <f>(AfstandeEtappe2Ibisweg+AfstandEtappe1)/(HOUR(U19)+MINUTE(U19)/60)</f>
        <v>46.141304347826086</v>
      </c>
      <c r="Z19" s="66"/>
      <c r="AA19" s="76"/>
      <c r="AB19" s="77"/>
    </row>
    <row r="20" spans="1:28" s="82" customFormat="1" ht="12.75">
      <c r="A20" t="s">
        <v>63</v>
      </c>
      <c r="B20" s="66" t="s">
        <v>44</v>
      </c>
      <c r="C20" s="66" t="s">
        <v>45</v>
      </c>
      <c r="D20" s="66" t="s">
        <v>31</v>
      </c>
      <c r="E20" s="86">
        <v>0.23121527777777778</v>
      </c>
      <c r="F20" s="86">
        <v>0.2809490740740741</v>
      </c>
      <c r="G20" s="86">
        <v>0.2837152777777778</v>
      </c>
      <c r="H20" s="86">
        <v>0.30903935185185183</v>
      </c>
      <c r="I20" s="87"/>
      <c r="J20" s="88">
        <f>H20-E20-I20-(G20-F20)</f>
        <v>0.07505787037037037</v>
      </c>
      <c r="K20" s="89">
        <f>RANK(J20,J$7:J$22,1)</f>
        <v>10</v>
      </c>
      <c r="L20" s="75">
        <f>AfstandEtappe1/(HOUR(J20)+MINUTE(J20)/60)</f>
        <v>40.38888888888889</v>
      </c>
      <c r="M20" s="90">
        <f>N20-H20</f>
        <v>0.036331018518518554</v>
      </c>
      <c r="N20" s="91">
        <v>0.3453703703703704</v>
      </c>
      <c r="O20" s="91">
        <v>0.4233564814814815</v>
      </c>
      <c r="P20" s="87">
        <v>0.0017476851851851852</v>
      </c>
      <c r="Q20" s="69">
        <f>O20-P20-N20</f>
        <v>0.07623842592592589</v>
      </c>
      <c r="R20" s="89">
        <f>RANK(Q20,Q$7:Q$22,1)</f>
        <v>11</v>
      </c>
      <c r="S20" s="71">
        <f>Etappe_2/(HOUR(Q20)+MINUTE(Q20)/60)</f>
        <v>37.87155963302752</v>
      </c>
      <c r="T20" s="73">
        <v>0</v>
      </c>
      <c r="U20" s="74">
        <f>J20+Q20+T20</f>
        <v>0.15129629629629626</v>
      </c>
      <c r="V20" s="93"/>
      <c r="W20" s="89">
        <f>RANK(U20,U$7:U$22,1)</f>
        <v>10</v>
      </c>
      <c r="X20" s="66"/>
      <c r="Y20" s="75">
        <f>(AfstandeEtappe2Ibisweg+AfstandEtappe1)/(HOUR(U20)+MINUTE(U20)/60)</f>
        <v>39.12442396313364</v>
      </c>
      <c r="Z20" s="66"/>
      <c r="AA20" s="76"/>
      <c r="AB20" s="80"/>
    </row>
    <row r="21" spans="1:28" ht="12.75">
      <c r="A21" t="s">
        <v>62</v>
      </c>
      <c r="B21" s="66" t="s">
        <v>35</v>
      </c>
      <c r="C21" s="66" t="s">
        <v>36</v>
      </c>
      <c r="D21" s="66" t="s">
        <v>24</v>
      </c>
      <c r="E21" s="86">
        <v>0.24509259259259258</v>
      </c>
      <c r="F21" s="86">
        <v>0.290625</v>
      </c>
      <c r="G21" s="86">
        <v>0.2923148148148148</v>
      </c>
      <c r="H21" s="86">
        <v>0.31515046296296295</v>
      </c>
      <c r="I21" s="87"/>
      <c r="J21" s="88">
        <f>H21-E21-I21-(G21-F21)</f>
        <v>0.06836805555555558</v>
      </c>
      <c r="K21" s="89">
        <f>RANK(J21,J$7:J$22,1)</f>
        <v>6</v>
      </c>
      <c r="L21" s="75">
        <f>AfstandEtappe1/(HOUR(J21)+MINUTE(J21)/60)</f>
        <v>44.51020408163266</v>
      </c>
      <c r="M21" s="90">
        <f>N21-H21</f>
        <v>0.03994212962962962</v>
      </c>
      <c r="N21" s="91">
        <v>0.35509259259259257</v>
      </c>
      <c r="O21" s="91">
        <v>0.4339351851851852</v>
      </c>
      <c r="P21" s="87">
        <v>0.0059722222222222225</v>
      </c>
      <c r="Q21" s="69">
        <f>O21-P21-N21</f>
        <v>0.07287037037037042</v>
      </c>
      <c r="R21" s="89">
        <f>RANK(Q21,Q$7:Q$22,1)</f>
        <v>7</v>
      </c>
      <c r="S21" s="71">
        <f>Etappe_2/(HOUR(Q21)+MINUTE(Q21)/60)</f>
        <v>39.692307692307686</v>
      </c>
      <c r="T21" s="73">
        <v>0</v>
      </c>
      <c r="U21" s="74">
        <f>J21+Q21+T21</f>
        <v>0.141238425925926</v>
      </c>
      <c r="V21" s="93"/>
      <c r="W21" s="89">
        <f>RANK(U21,U$7:U$22,1)</f>
        <v>6</v>
      </c>
      <c r="X21" s="66"/>
      <c r="Y21" s="75">
        <f>(AfstandeEtappe2Ibisweg+AfstandEtappe1)/(HOUR(U21)+MINUTE(U21)/60)</f>
        <v>41.82266009852217</v>
      </c>
      <c r="Z21" s="66"/>
      <c r="AA21" s="76"/>
      <c r="AB21"/>
    </row>
    <row r="22" spans="1:28" ht="14.25" customHeight="1">
      <c r="A22"/>
      <c r="B22" s="66"/>
      <c r="C22" s="66" t="s">
        <v>46</v>
      </c>
      <c r="D22" s="66"/>
      <c r="E22" s="86">
        <v>0.2298263888888889</v>
      </c>
      <c r="F22" s="86">
        <v>0.2809490740740741</v>
      </c>
      <c r="G22" s="86">
        <v>0.2837152777777778</v>
      </c>
      <c r="H22" s="86">
        <v>0.30927083333333333</v>
      </c>
      <c r="I22" s="87"/>
      <c r="J22" s="88">
        <f>H22-E22-I22-(G22-F22)</f>
        <v>0.07667824074074076</v>
      </c>
      <c r="K22" s="89">
        <f>RANK(J22,J$7:J$22,1)</f>
        <v>13</v>
      </c>
      <c r="L22" s="75">
        <f>AfstandEtappe1/(HOUR(J22)+MINUTE(J22)/60)</f>
        <v>39.654545454545456</v>
      </c>
      <c r="M22" s="90">
        <f>N22-H22</f>
        <v>0.03748842592592594</v>
      </c>
      <c r="N22" s="91">
        <v>0.34675925925925927</v>
      </c>
      <c r="O22" s="91">
        <v>0.42280092592592594</v>
      </c>
      <c r="P22" s="92"/>
      <c r="Q22" s="69">
        <f>O22-P22-N22</f>
        <v>0.07604166666666667</v>
      </c>
      <c r="R22" s="89">
        <f>RANK(Q22,Q$7:Q$22,1)</f>
        <v>10</v>
      </c>
      <c r="S22" s="71">
        <f>Etappe_2/(HOUR(Q22)+MINUTE(Q22)/60)</f>
        <v>37.87155963302752</v>
      </c>
      <c r="T22" s="73">
        <v>0</v>
      </c>
      <c r="U22" s="74">
        <f>J22+Q22+T22</f>
        <v>0.15271990740740743</v>
      </c>
      <c r="V22" s="93"/>
      <c r="W22" s="89">
        <f>RANK(U22,U$7:U$22,1)</f>
        <v>11</v>
      </c>
      <c r="X22" s="66"/>
      <c r="Y22" s="75">
        <f>(AfstandeEtappe2Ibisweg+AfstandEtappe1)/(HOUR(U22)+MINUTE(U22)/60)</f>
        <v>38.76712328767123</v>
      </c>
      <c r="Z22" s="66"/>
      <c r="AA22" s="76"/>
      <c r="AB22" s="77"/>
    </row>
    <row r="23" ht="12.75">
      <c r="G23"/>
    </row>
    <row r="24" spans="3:7" ht="12.75">
      <c r="C24" s="1" t="s">
        <v>64</v>
      </c>
      <c r="G24"/>
    </row>
    <row r="25" spans="1:7" ht="12.75">
      <c r="A25" s="1" t="s">
        <v>62</v>
      </c>
      <c r="C25" s="1" t="s">
        <v>65</v>
      </c>
      <c r="G25"/>
    </row>
    <row r="26" spans="1:7" ht="12.75">
      <c r="A26" s="1" t="s">
        <v>61</v>
      </c>
      <c r="C26" s="1" t="s">
        <v>66</v>
      </c>
      <c r="G26"/>
    </row>
    <row r="27" spans="1:7" ht="12.75">
      <c r="A27" s="1" t="s">
        <v>63</v>
      </c>
      <c r="C27" s="1" t="s">
        <v>67</v>
      </c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</sheetData>
  <sheetProtection selectLockedCells="1" selectUnlockedCells="1"/>
  <mergeCells count="1">
    <mergeCell ref="A3:B3"/>
  </mergeCells>
  <conditionalFormatting sqref="AA7:AA22">
    <cfRule type="cellIs" priority="1" dxfId="0" operator="lessThan" stopIfTrue="1">
      <formula>0.000347222222222222</formula>
    </cfRule>
  </conditionalFormatting>
  <printOptions/>
  <pageMargins left="0.1673611111111111" right="0.13958333333333334" top="0.39375" bottom="0.39375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workbookViewId="0" topLeftCell="A1">
      <selection activeCell="B27" sqref="B27"/>
    </sheetView>
  </sheetViews>
  <sheetFormatPr defaultColWidth="9.140625" defaultRowHeight="12.75"/>
  <cols>
    <col min="1" max="1" width="4.140625" style="1" customWidth="1"/>
    <col min="2" max="2" width="3.00390625" style="1" customWidth="1"/>
    <col min="3" max="3" width="26.140625" style="1" customWidth="1"/>
    <col min="4" max="4" width="12.8515625" style="1" customWidth="1"/>
    <col min="5" max="5" width="9.140625" style="2" customWidth="1"/>
    <col min="6" max="6" width="11.8515625" style="2" customWidth="1"/>
    <col min="7" max="7" width="11.421875" style="2" customWidth="1"/>
    <col min="8" max="8" width="9.57421875" style="3" customWidth="1"/>
    <col min="9" max="9" width="7.7109375" style="1" customWidth="1"/>
    <col min="10" max="10" width="8.57421875" style="1" customWidth="1"/>
    <col min="11" max="11" width="9.140625" style="4" customWidth="1"/>
    <col min="12" max="12" width="7.7109375" style="4" customWidth="1"/>
    <col min="13" max="13" width="12.00390625" style="5" customWidth="1"/>
    <col min="14" max="14" width="8.28125" style="1" customWidth="1"/>
    <col min="15" max="15" width="10.28125" style="3" customWidth="1"/>
    <col min="16" max="17" width="8.00390625" style="1" customWidth="1"/>
    <col min="18" max="18" width="3.140625" style="1" customWidth="1"/>
    <col min="19" max="19" width="5.00390625" style="2" customWidth="1"/>
    <col min="20" max="20" width="0" style="2" hidden="1" customWidth="1"/>
    <col min="21" max="21" width="10.00390625" style="2" customWidth="1"/>
    <col min="22" max="22" width="5.28125" style="1" customWidth="1"/>
    <col min="23" max="23" width="5.57421875" style="1" customWidth="1"/>
    <col min="24" max="24" width="11.140625" style="1" customWidth="1"/>
    <col min="25" max="25" width="10.57421875" style="1" customWidth="1"/>
    <col min="26" max="26" width="3.57421875" style="1" customWidth="1"/>
    <col min="27" max="254" width="8.7109375" style="1" customWidth="1"/>
    <col min="255" max="16384" width="8.7109375" style="0" customWidth="1"/>
  </cols>
  <sheetData>
    <row r="1" ht="31.5" customHeight="1">
      <c r="A1" s="6" t="s">
        <v>0</v>
      </c>
    </row>
    <row r="3" spans="1:25" ht="12.75">
      <c r="A3" s="7" t="s">
        <v>1</v>
      </c>
      <c r="B3" s="7"/>
      <c r="C3" s="8"/>
      <c r="D3" s="9"/>
      <c r="E3" s="8" t="s">
        <v>2</v>
      </c>
      <c r="F3" s="8"/>
      <c r="G3" s="8"/>
      <c r="H3" s="8"/>
      <c r="I3" s="10"/>
      <c r="J3" s="8"/>
      <c r="K3" s="8"/>
      <c r="L3" s="9"/>
      <c r="M3" s="11"/>
      <c r="N3" s="12" t="s">
        <v>3</v>
      </c>
      <c r="O3" s="8"/>
      <c r="P3" s="10"/>
      <c r="Q3" s="8"/>
      <c r="R3" s="8"/>
      <c r="S3" s="8"/>
      <c r="T3" s="13"/>
      <c r="U3" s="14"/>
      <c r="V3" s="15"/>
      <c r="W3" s="16"/>
      <c r="X3" s="17"/>
      <c r="Y3" s="18"/>
    </row>
    <row r="4" spans="1:25" ht="12.75">
      <c r="A4" s="19"/>
      <c r="B4" s="20"/>
      <c r="C4" s="20"/>
      <c r="D4" s="21"/>
      <c r="E4" s="22">
        <v>72.7</v>
      </c>
      <c r="F4" s="22"/>
      <c r="G4" s="22"/>
      <c r="H4" s="23" t="s">
        <v>4</v>
      </c>
      <c r="I4" s="24"/>
      <c r="J4" s="20"/>
      <c r="K4" s="20"/>
      <c r="L4" s="21"/>
      <c r="M4" s="25"/>
      <c r="N4" s="26">
        <v>68.8</v>
      </c>
      <c r="O4" s="23" t="s">
        <v>4</v>
      </c>
      <c r="P4" s="24"/>
      <c r="Q4" s="23"/>
      <c r="R4" s="20"/>
      <c r="S4" s="20"/>
      <c r="T4" s="27"/>
      <c r="U4" s="28"/>
      <c r="V4" s="29"/>
      <c r="W4" s="30"/>
      <c r="X4" s="31"/>
      <c r="Y4" s="32"/>
    </row>
    <row r="5" spans="1:25" ht="12.75">
      <c r="A5" s="33"/>
      <c r="B5" s="34"/>
      <c r="C5" s="34"/>
      <c r="D5" s="35"/>
      <c r="E5" s="36"/>
      <c r="F5" s="36"/>
      <c r="G5" s="36"/>
      <c r="H5" s="37"/>
      <c r="I5" s="38"/>
      <c r="J5" s="34"/>
      <c r="K5" s="34"/>
      <c r="L5" s="35"/>
      <c r="M5" s="39"/>
      <c r="N5" s="40"/>
      <c r="O5" s="41"/>
      <c r="P5" s="42"/>
      <c r="Q5" s="41"/>
      <c r="R5" s="34"/>
      <c r="S5" s="34"/>
      <c r="T5" s="43"/>
      <c r="U5" s="44"/>
      <c r="V5" s="41"/>
      <c r="W5" s="45"/>
      <c r="X5" s="46"/>
      <c r="Y5" s="47"/>
    </row>
    <row r="6" spans="1:25" s="65" customFormat="1" ht="27" customHeight="1">
      <c r="A6" s="48"/>
      <c r="B6" s="49"/>
      <c r="C6" s="50" t="s">
        <v>5</v>
      </c>
      <c r="D6" s="50" t="s">
        <v>6</v>
      </c>
      <c r="E6" s="51" t="s">
        <v>7</v>
      </c>
      <c r="F6" s="51" t="s">
        <v>8</v>
      </c>
      <c r="G6" s="51" t="s">
        <v>9</v>
      </c>
      <c r="H6" s="52" t="s">
        <v>10</v>
      </c>
      <c r="I6" s="53" t="s">
        <v>11</v>
      </c>
      <c r="J6" s="51" t="s">
        <v>12</v>
      </c>
      <c r="K6" s="54"/>
      <c r="L6" s="55" t="s">
        <v>13</v>
      </c>
      <c r="M6" s="56" t="s">
        <v>14</v>
      </c>
      <c r="N6" s="57" t="s">
        <v>15</v>
      </c>
      <c r="O6" s="51" t="s">
        <v>16</v>
      </c>
      <c r="P6" s="58" t="s">
        <v>11</v>
      </c>
      <c r="Q6" s="58" t="s">
        <v>12</v>
      </c>
      <c r="R6" s="54"/>
      <c r="S6" s="59" t="s">
        <v>13</v>
      </c>
      <c r="T6" s="60" t="s">
        <v>17</v>
      </c>
      <c r="U6" s="61" t="s">
        <v>18</v>
      </c>
      <c r="V6" s="54"/>
      <c r="W6" s="62" t="s">
        <v>19</v>
      </c>
      <c r="X6" s="63" t="s">
        <v>20</v>
      </c>
      <c r="Y6" s="64" t="s">
        <v>21</v>
      </c>
    </row>
    <row r="7" spans="1:26" ht="12.75" customHeight="1">
      <c r="A7" t="s">
        <v>60</v>
      </c>
      <c r="B7" s="66" t="s">
        <v>22</v>
      </c>
      <c r="C7" s="66" t="s">
        <v>23</v>
      </c>
      <c r="D7" s="66" t="s">
        <v>24</v>
      </c>
      <c r="E7" s="86">
        <v>0.24231481481481482</v>
      </c>
      <c r="F7" s="86">
        <v>0.28478009259259257</v>
      </c>
      <c r="G7" s="86">
        <v>0.2866435185185185</v>
      </c>
      <c r="H7" s="86">
        <v>0.3076273148148148</v>
      </c>
      <c r="I7" s="87"/>
      <c r="J7" s="88">
        <f>H7-E7-I7-(G7-F7)</f>
        <v>0.06344907407407407</v>
      </c>
      <c r="K7" s="72">
        <f>RANK(J7,J$7:J$22,1)</f>
        <v>2</v>
      </c>
      <c r="L7" s="75">
        <f>AfstandEtappe1/(HOUR(J7)+MINUTE(J7)/60)</f>
        <v>47.934065934065934</v>
      </c>
      <c r="M7" s="90">
        <f>N7-H7</f>
        <v>0.03635416666666669</v>
      </c>
      <c r="N7" s="91">
        <v>0.3439814814814815</v>
      </c>
      <c r="O7" s="91">
        <v>0.4085648148148148</v>
      </c>
      <c r="P7" s="92"/>
      <c r="Q7" s="69">
        <f>O7-P7-N7</f>
        <v>0.06458333333333333</v>
      </c>
      <c r="R7" s="72">
        <f>RANK(Q7,Q$7:Q$22,1)</f>
        <v>2</v>
      </c>
      <c r="S7" s="71">
        <f>Etappe_2/(HOUR(Q7)+MINUTE(Q7)/60)</f>
        <v>44.387096774193544</v>
      </c>
      <c r="T7" s="73">
        <v>0</v>
      </c>
      <c r="U7" s="74">
        <f>J7+Q7+T7</f>
        <v>0.1280324074074074</v>
      </c>
      <c r="V7" s="72">
        <f>RANK(U7,U$7:U$17,1)</f>
        <v>1</v>
      </c>
      <c r="W7" s="75">
        <f>(AfstandeEtappe2Ibisweg+AfstandEtappe1)/(HOUR(U7)+MINUTE(U7)/60)</f>
        <v>46.141304347826086</v>
      </c>
      <c r="X7" s="73"/>
      <c r="Y7" s="76"/>
      <c r="Z7" s="77"/>
    </row>
    <row r="8" spans="1:25" ht="12.75">
      <c r="A8" t="s">
        <v>60</v>
      </c>
      <c r="B8" s="66" t="s">
        <v>25</v>
      </c>
      <c r="C8" s="66" t="s">
        <v>26</v>
      </c>
      <c r="D8" s="66" t="s">
        <v>26</v>
      </c>
      <c r="E8" s="86">
        <v>0.23954861111111111</v>
      </c>
      <c r="F8" s="86">
        <v>0.2818171296296296</v>
      </c>
      <c r="G8" s="86">
        <v>0.28583333333333333</v>
      </c>
      <c r="H8" s="86">
        <v>0.3066203703703704</v>
      </c>
      <c r="I8" s="87"/>
      <c r="J8" s="88">
        <f>H8-E8-I8-(G8-F8)</f>
        <v>0.06305555555555556</v>
      </c>
      <c r="K8" s="72">
        <f>RANK(J8,J$7:J$22,1)</f>
        <v>1</v>
      </c>
      <c r="L8" s="75">
        <f>AfstandEtappe1/(HOUR(J8)+MINUTE(J8)/60)</f>
        <v>48.46666666666667</v>
      </c>
      <c r="M8" s="90">
        <f>N8-H8</f>
        <v>0.03597222222222224</v>
      </c>
      <c r="N8" s="91">
        <v>0.3425925925925926</v>
      </c>
      <c r="O8" s="91">
        <v>0.4086458333333333</v>
      </c>
      <c r="P8" s="92"/>
      <c r="Q8" s="69">
        <f>O8-P8-N8</f>
        <v>0.0660532407407407</v>
      </c>
      <c r="R8" s="72">
        <f>RANK(Q8,Q$7:Q$22,1)</f>
        <v>3</v>
      </c>
      <c r="S8" s="71">
        <f>Etappe_2/(HOUR(Q8)+MINUTE(Q8)/60)</f>
        <v>43.45263157894736</v>
      </c>
      <c r="T8" s="73">
        <v>0</v>
      </c>
      <c r="U8" s="74">
        <f>J8+Q8+T8</f>
        <v>0.12910879629629626</v>
      </c>
      <c r="V8" s="72">
        <f>RANK(U8,U$7:U$16,1)</f>
        <v>2</v>
      </c>
      <c r="W8" s="75">
        <f>(AfstandeEtappe2Ibisweg+AfstandEtappe1)/(HOUR(U8)+MINUTE(U8)/60)</f>
        <v>45.89189189189189</v>
      </c>
      <c r="X8" s="78">
        <f>U8-U$7</f>
        <v>0.0010763888888888629</v>
      </c>
      <c r="Y8" s="79">
        <f>U8-U7</f>
        <v>0.0010763888888888629</v>
      </c>
    </row>
    <row r="9" spans="1:25" ht="12.75">
      <c r="A9"/>
      <c r="B9" s="66" t="s">
        <v>27</v>
      </c>
      <c r="C9" s="66" t="s">
        <v>28</v>
      </c>
      <c r="D9" s="66" t="s">
        <v>28</v>
      </c>
      <c r="E9" s="86">
        <v>0.25203703703703706</v>
      </c>
      <c r="F9" s="86">
        <v>0.2971759259259259</v>
      </c>
      <c r="G9" s="86">
        <v>0.29863425925925924</v>
      </c>
      <c r="H9" s="86">
        <v>0.320625</v>
      </c>
      <c r="I9" s="87">
        <v>0.0026041666666666665</v>
      </c>
      <c r="J9" s="88">
        <f>H9-E9-I9-(G9-F9)</f>
        <v>0.06452546296296292</v>
      </c>
      <c r="K9" s="72">
        <f>RANK(J9,J$7:J$22,1)</f>
        <v>3</v>
      </c>
      <c r="L9" s="75">
        <f>AfstandEtappe1/(HOUR(J9)+MINUTE(J9)/60)</f>
        <v>47.413043478260875</v>
      </c>
      <c r="M9" s="90">
        <f>N9-H9</f>
        <v>0.038634259259259285</v>
      </c>
      <c r="N9" s="91">
        <v>0.3592592592592593</v>
      </c>
      <c r="O9" s="91">
        <v>0.43269675925925927</v>
      </c>
      <c r="P9" s="87">
        <v>0.005775462962962963</v>
      </c>
      <c r="Q9" s="69">
        <f>O9-P9-N9</f>
        <v>0.06766203703703705</v>
      </c>
      <c r="R9" s="72">
        <f>RANK(Q9,Q$7:Q$22,1)</f>
        <v>4</v>
      </c>
      <c r="S9" s="71">
        <f>Etappe_2/(HOUR(Q9)+MINUTE(Q9)/60)</f>
        <v>42.55670103092783</v>
      </c>
      <c r="T9" s="73">
        <v>0</v>
      </c>
      <c r="U9" s="74">
        <f>J9+Q9+T9</f>
        <v>0.13218749999999996</v>
      </c>
      <c r="V9" s="72">
        <f>RANK(U9,U$7:U$17,1)</f>
        <v>3</v>
      </c>
      <c r="W9" s="75">
        <f>(AfstandeEtappe2Ibisweg+AfstandEtappe1)/(HOUR(U9)+MINUTE(U9)/60)</f>
        <v>44.684210526315795</v>
      </c>
      <c r="X9" s="78">
        <f>U9-U$7</f>
        <v>0.0041550925925925575</v>
      </c>
      <c r="Y9" s="79">
        <f>U9-U8</f>
        <v>0.0030787037037036946</v>
      </c>
    </row>
    <row r="10" spans="1:25" ht="12.75">
      <c r="A10" t="s">
        <v>61</v>
      </c>
      <c r="B10" s="66" t="s">
        <v>29</v>
      </c>
      <c r="C10" s="66" t="s">
        <v>30</v>
      </c>
      <c r="D10" s="66" t="s">
        <v>31</v>
      </c>
      <c r="E10" s="86">
        <v>0.25480324074074073</v>
      </c>
      <c r="F10" s="86">
        <v>0.3036111111111111</v>
      </c>
      <c r="G10" s="86">
        <v>0.30527777777777776</v>
      </c>
      <c r="H10" s="86">
        <v>0.32711805555555556</v>
      </c>
      <c r="I10" s="87"/>
      <c r="J10" s="88">
        <f>H10-E10-I10-(G10-F10)</f>
        <v>0.07064814814814818</v>
      </c>
      <c r="K10" s="72">
        <f>RANK(J10,J$7:J$22,1)</f>
        <v>8</v>
      </c>
      <c r="L10" s="75">
        <f>AfstandEtappe1/(HOUR(J10)+MINUTE(J10)/60)</f>
        <v>43.18811881188119</v>
      </c>
      <c r="M10" s="90">
        <f>N10-H10</f>
        <v>0.03490740740740739</v>
      </c>
      <c r="N10" s="91">
        <v>0.36202546296296295</v>
      </c>
      <c r="O10" s="91">
        <v>0.4309375</v>
      </c>
      <c r="P10" s="87">
        <v>0.004976851851851852</v>
      </c>
      <c r="Q10" s="69">
        <f>O10-P10-N10</f>
        <v>0.06393518518518515</v>
      </c>
      <c r="R10" s="72">
        <f>RANK(Q10,Q$7:Q$22,1)</f>
        <v>1</v>
      </c>
      <c r="S10" s="71">
        <f>Etappe_2/(HOUR(Q10)+MINUTE(Q10)/60)</f>
        <v>44.869565217391305</v>
      </c>
      <c r="T10" s="73">
        <v>0</v>
      </c>
      <c r="U10" s="74">
        <f>J10+Q10+T10</f>
        <v>0.13458333333333333</v>
      </c>
      <c r="V10" s="72">
        <f>RANK(U10,U$7:U$17,1)</f>
        <v>4</v>
      </c>
      <c r="W10" s="75">
        <f>(AfstandeEtappe2Ibisweg+AfstandEtappe1)/(HOUR(U10)+MINUTE(U10)/60)</f>
        <v>43.98963730569948</v>
      </c>
      <c r="X10" s="78">
        <f>U10-U$7</f>
        <v>0.006550925925925932</v>
      </c>
      <c r="Y10" s="79">
        <f>U10-U9</f>
        <v>0.0023958333333333748</v>
      </c>
    </row>
    <row r="11" spans="1:25" ht="12.75">
      <c r="A11" t="s">
        <v>62</v>
      </c>
      <c r="B11" s="66" t="s">
        <v>32</v>
      </c>
      <c r="C11" s="66" t="s">
        <v>33</v>
      </c>
      <c r="D11" s="66" t="s">
        <v>34</v>
      </c>
      <c r="E11" s="86">
        <v>0.24648148148148147</v>
      </c>
      <c r="F11" s="86">
        <v>0.2914236111111111</v>
      </c>
      <c r="G11" s="86">
        <v>0.2935300925925926</v>
      </c>
      <c r="H11" s="86">
        <v>0.31631944444444443</v>
      </c>
      <c r="I11" s="87"/>
      <c r="J11" s="88">
        <f>H11-E11-I11-(G11-F11)</f>
        <v>0.06773148148148145</v>
      </c>
      <c r="K11" s="72">
        <f>RANK(J11,J$7:J$22,1)</f>
        <v>4</v>
      </c>
      <c r="L11" s="75">
        <f>AfstandEtappe1/(HOUR(J11)+MINUTE(J11)/60)</f>
        <v>44.96907216494846</v>
      </c>
      <c r="M11" s="90">
        <f>N11-H11</f>
        <v>0.040150462962962985</v>
      </c>
      <c r="N11" s="91">
        <v>0.3564699074074074</v>
      </c>
      <c r="O11" s="91">
        <v>0.4334027777777778</v>
      </c>
      <c r="P11" s="87">
        <v>0.006516203703703704</v>
      </c>
      <c r="Q11" s="69">
        <f>O11-P11-N11</f>
        <v>0.07041666666666668</v>
      </c>
      <c r="R11" s="72">
        <f>RANK(Q11,Q$7:Q$22,1)</f>
        <v>6</v>
      </c>
      <c r="S11" s="71">
        <f>Etappe_2/(HOUR(Q11)+MINUTE(Q11)/60)</f>
        <v>40.87128712871287</v>
      </c>
      <c r="T11" s="73">
        <v>0</v>
      </c>
      <c r="U11" s="74">
        <f>J11+Q11+T11</f>
        <v>0.13814814814814813</v>
      </c>
      <c r="V11" s="72">
        <f>RANK(U11,U$7:U$17,1)</f>
        <v>5</v>
      </c>
      <c r="W11" s="75">
        <f>(AfstandeEtappe2Ibisweg+AfstandEtappe1)/(HOUR(U11)+MINUTE(U11)/60)</f>
        <v>42.87878787878788</v>
      </c>
      <c r="X11" s="78">
        <f>U11-U$7</f>
        <v>0.01011574074074073</v>
      </c>
      <c r="Y11" s="79">
        <f>U11-U10</f>
        <v>0.0035648148148147984</v>
      </c>
    </row>
    <row r="12" spans="1:26" ht="12.75">
      <c r="A12" t="s">
        <v>62</v>
      </c>
      <c r="B12" s="66" t="s">
        <v>35</v>
      </c>
      <c r="C12" s="66" t="s">
        <v>36</v>
      </c>
      <c r="D12" s="66" t="s">
        <v>24</v>
      </c>
      <c r="E12" s="86">
        <v>0.24509259259259258</v>
      </c>
      <c r="F12" s="86">
        <v>0.290625</v>
      </c>
      <c r="G12" s="86">
        <v>0.2923148148148148</v>
      </c>
      <c r="H12" s="86">
        <v>0.31515046296296295</v>
      </c>
      <c r="I12" s="87"/>
      <c r="J12" s="88">
        <f>H12-E12-I12-(G12-F12)</f>
        <v>0.06836805555555558</v>
      </c>
      <c r="K12" s="72">
        <f>RANK(J12,J$7:J$22,1)</f>
        <v>6</v>
      </c>
      <c r="L12" s="75">
        <f>AfstandEtappe1/(HOUR(J12)+MINUTE(J12)/60)</f>
        <v>44.51020408163266</v>
      </c>
      <c r="M12" s="90">
        <f>N12-H12</f>
        <v>0.03994212962962962</v>
      </c>
      <c r="N12" s="91">
        <v>0.35509259259259257</v>
      </c>
      <c r="O12" s="91">
        <v>0.4339351851851852</v>
      </c>
      <c r="P12" s="87">
        <v>0.0059722222222222225</v>
      </c>
      <c r="Q12" s="69">
        <f>O12-P12-N12</f>
        <v>0.07287037037037042</v>
      </c>
      <c r="R12" s="72">
        <f>RANK(Q12,Q$7:Q$22,1)</f>
        <v>7</v>
      </c>
      <c r="S12" s="71">
        <f>Etappe_2/(HOUR(Q12)+MINUTE(Q12)/60)</f>
        <v>39.692307692307686</v>
      </c>
      <c r="T12" s="73">
        <v>0</v>
      </c>
      <c r="U12" s="74">
        <f>J12+Q12+T12</f>
        <v>0.141238425925926</v>
      </c>
      <c r="V12" s="72">
        <f>RANK(U12,U$7:U$17,1)</f>
        <v>6</v>
      </c>
      <c r="W12" s="75">
        <f>(AfstandeEtappe2Ibisweg+AfstandEtappe1)/(HOUR(U12)+MINUTE(U12)/60)</f>
        <v>41.82266009852217</v>
      </c>
      <c r="X12" s="78">
        <f>U12-U$7</f>
        <v>0.013206018518518603</v>
      </c>
      <c r="Y12" s="79">
        <f>U12-U11</f>
        <v>0.0030902777777778723</v>
      </c>
      <c r="Z12"/>
    </row>
    <row r="13" spans="1:25" ht="12.75">
      <c r="A13" t="s">
        <v>60</v>
      </c>
      <c r="B13" s="66" t="s">
        <v>37</v>
      </c>
      <c r="C13" s="66" t="s">
        <v>38</v>
      </c>
      <c r="D13" s="66" t="s">
        <v>39</v>
      </c>
      <c r="E13" s="86">
        <v>0.2437037037037037</v>
      </c>
      <c r="F13" s="86">
        <v>0.2889467592592593</v>
      </c>
      <c r="G13" s="86">
        <v>0.2920949074074074</v>
      </c>
      <c r="H13" s="86">
        <v>0.3151388888888889</v>
      </c>
      <c r="I13" s="87"/>
      <c r="J13" s="88">
        <f>H13-E13-I13-(G13-F13)</f>
        <v>0.06828703703703709</v>
      </c>
      <c r="K13" s="72">
        <f>RANK(J13,J$7:J$22,1)</f>
        <v>5</v>
      </c>
      <c r="L13" s="75">
        <f>AfstandEtappe1/(HOUR(J13)+MINUTE(J13)/60)</f>
        <v>44.51020408163266</v>
      </c>
      <c r="M13" s="90">
        <f>N13-H13</f>
        <v>0.038553240740740735</v>
      </c>
      <c r="N13" s="91">
        <v>0.35369212962962965</v>
      </c>
      <c r="O13" s="91">
        <v>0.4269560185185185</v>
      </c>
      <c r="P13" s="92"/>
      <c r="Q13" s="69">
        <f>O13-P13-N13</f>
        <v>0.07326388888888885</v>
      </c>
      <c r="R13" s="72">
        <f>RANK(Q13,Q$7:Q$22,1)</f>
        <v>8</v>
      </c>
      <c r="S13" s="71">
        <f>Etappe_2/(HOUR(Q13)+MINUTE(Q13)/60)</f>
        <v>39.31428571428571</v>
      </c>
      <c r="T13" s="73">
        <v>0</v>
      </c>
      <c r="U13" s="74">
        <f>J13+Q13+T13</f>
        <v>0.14155092592592594</v>
      </c>
      <c r="V13" s="72">
        <f>RANK(U13,U$7:U$17,1)</f>
        <v>7</v>
      </c>
      <c r="W13" s="75">
        <f>(AfstandeEtappe2Ibisweg+AfstandEtappe1)/(HOUR(U13)+MINUTE(U13)/60)</f>
        <v>41.82266009852217</v>
      </c>
      <c r="X13" s="78">
        <f>U13-U$7</f>
        <v>0.01351851851851854</v>
      </c>
      <c r="Y13" s="79">
        <f>U13-U12</f>
        <v>0.00031249999999993783</v>
      </c>
    </row>
    <row r="14" spans="1:26" s="81" customFormat="1" ht="12.75">
      <c r="A14" t="s">
        <v>60</v>
      </c>
      <c r="B14" s="66" t="s">
        <v>40</v>
      </c>
      <c r="C14" s="66" t="s">
        <v>41</v>
      </c>
      <c r="D14" s="66" t="s">
        <v>31</v>
      </c>
      <c r="E14" s="86">
        <v>0.24092592592592593</v>
      </c>
      <c r="F14" s="86">
        <v>0.28724537037037035</v>
      </c>
      <c r="G14" s="86">
        <v>0.2888425925925926</v>
      </c>
      <c r="H14" s="86">
        <v>0.3120949074074074</v>
      </c>
      <c r="I14" s="87"/>
      <c r="J14" s="88">
        <f>H14-E14-I14-(G14-F14)</f>
        <v>0.06957175925925924</v>
      </c>
      <c r="K14" s="72">
        <f>RANK(J14,J$7:J$22,1)</f>
        <v>7</v>
      </c>
      <c r="L14" s="75">
        <f>AfstandEtappe1/(HOUR(J14)+MINUTE(J14)/60)</f>
        <v>43.620000000000005</v>
      </c>
      <c r="M14" s="90">
        <f>N14-H14</f>
        <v>0.03605324074074073</v>
      </c>
      <c r="N14" s="91">
        <v>0.34814814814814815</v>
      </c>
      <c r="O14" s="91">
        <v>0.422974537037037</v>
      </c>
      <c r="P14" s="92"/>
      <c r="Q14" s="69">
        <f>O14-P14-N14</f>
        <v>0.07482638888888887</v>
      </c>
      <c r="R14" s="72">
        <f>RANK(Q14,Q$7:Q$22,1)</f>
        <v>9</v>
      </c>
      <c r="S14" s="71">
        <f>Etappe_2/(HOUR(Q14)+MINUTE(Q14)/60)</f>
        <v>38.57943925233645</v>
      </c>
      <c r="T14" s="73">
        <v>0</v>
      </c>
      <c r="U14" s="74">
        <f>J14+Q14+T14</f>
        <v>0.1443981481481481</v>
      </c>
      <c r="V14" s="72">
        <f>RANK(U14,U$7:U$17,1)</f>
        <v>8</v>
      </c>
      <c r="W14" s="75">
        <f>(AfstandeEtappe2Ibisweg+AfstandEtappe1)/(HOUR(U14)+MINUTE(U14)/60)</f>
        <v>41.01449275362319</v>
      </c>
      <c r="X14" s="78">
        <f>U14-U$7</f>
        <v>0.01636574074074071</v>
      </c>
      <c r="Y14" s="79">
        <f>U14-U13</f>
        <v>0.0028472222222221677</v>
      </c>
      <c r="Z14" s="80"/>
    </row>
    <row r="15" spans="1:25" ht="12.75">
      <c r="A15" t="s">
        <v>60</v>
      </c>
      <c r="B15" s="66" t="s">
        <v>42</v>
      </c>
      <c r="C15" s="66" t="s">
        <v>43</v>
      </c>
      <c r="D15" s="66" t="s">
        <v>34</v>
      </c>
      <c r="E15" s="86">
        <v>0.23814814814814814</v>
      </c>
      <c r="F15" s="86">
        <v>0.28715277777777776</v>
      </c>
      <c r="G15" s="86">
        <v>0.28877314814814814</v>
      </c>
      <c r="H15" s="86">
        <v>0.3129050925925926</v>
      </c>
      <c r="I15" s="87"/>
      <c r="J15" s="88">
        <f>H15-E15-I15-(G15-F15)</f>
        <v>0.07313657407407406</v>
      </c>
      <c r="K15" s="72">
        <f>RANK(J15,J$7:J$22,1)</f>
        <v>9</v>
      </c>
      <c r="L15" s="75">
        <f>AfstandEtappe1/(HOUR(J15)+MINUTE(J15)/60)</f>
        <v>41.542857142857144</v>
      </c>
      <c r="M15" s="90">
        <f>N15-H15</f>
        <v>0.03802083333333334</v>
      </c>
      <c r="N15" s="91">
        <v>0.3509259259259259</v>
      </c>
      <c r="O15" s="91">
        <v>0.42836805555555557</v>
      </c>
      <c r="P15" s="92"/>
      <c r="Q15" s="69">
        <f>O15-P15-N15</f>
        <v>0.07744212962962965</v>
      </c>
      <c r="R15" s="72">
        <f>RANK(Q15,Q$7:Q$22,1)</f>
        <v>12</v>
      </c>
      <c r="S15" s="71">
        <f>Etappe_2/(HOUR(Q15)+MINUTE(Q15)/60)</f>
        <v>37.189189189189186</v>
      </c>
      <c r="T15" s="73">
        <v>0</v>
      </c>
      <c r="U15" s="74">
        <f>J15+Q15+T15</f>
        <v>0.15057870370370371</v>
      </c>
      <c r="V15" s="72">
        <f>RANK(U15,U$7:U$17,1)</f>
        <v>9</v>
      </c>
      <c r="W15" s="75">
        <f>(AfstandeEtappe2Ibisweg+AfstandEtappe1)/(HOUR(U15)+MINUTE(U15)/60)</f>
        <v>39.30555555555556</v>
      </c>
      <c r="X15" s="78">
        <f>U15-U$7</f>
        <v>0.022546296296296314</v>
      </c>
      <c r="Y15" s="79">
        <f>U15-U14</f>
        <v>0.006180555555555606</v>
      </c>
    </row>
    <row r="16" spans="1:26" s="82" customFormat="1" ht="12.75">
      <c r="A16" t="s">
        <v>63</v>
      </c>
      <c r="B16" s="66" t="s">
        <v>44</v>
      </c>
      <c r="C16" s="66" t="s">
        <v>45</v>
      </c>
      <c r="D16" s="66" t="s">
        <v>31</v>
      </c>
      <c r="E16" s="86">
        <v>0.23121527777777778</v>
      </c>
      <c r="F16" s="86">
        <v>0.2809490740740741</v>
      </c>
      <c r="G16" s="86">
        <v>0.2837152777777778</v>
      </c>
      <c r="H16" s="86">
        <v>0.30903935185185183</v>
      </c>
      <c r="I16" s="87"/>
      <c r="J16" s="88">
        <f>H16-E16-I16-(G16-F16)</f>
        <v>0.07505787037037037</v>
      </c>
      <c r="K16" s="72">
        <f>RANK(J16,J$7:J$22,1)</f>
        <v>10</v>
      </c>
      <c r="L16" s="75">
        <f>AfstandEtappe1/(HOUR(J16)+MINUTE(J16)/60)</f>
        <v>40.38888888888889</v>
      </c>
      <c r="M16" s="90">
        <f>N16-H16</f>
        <v>0.036331018518518554</v>
      </c>
      <c r="N16" s="91">
        <v>0.3453703703703704</v>
      </c>
      <c r="O16" s="91">
        <v>0.4233564814814815</v>
      </c>
      <c r="P16" s="87">
        <v>0.0017476851851851852</v>
      </c>
      <c r="Q16" s="69">
        <f>O16-P16-N16</f>
        <v>0.07623842592592589</v>
      </c>
      <c r="R16" s="72">
        <f>RANK(Q16,Q$7:Q$22,1)</f>
        <v>11</v>
      </c>
      <c r="S16" s="71">
        <f>Etappe_2/(HOUR(Q16)+MINUTE(Q16)/60)</f>
        <v>37.87155963302752</v>
      </c>
      <c r="T16" s="73">
        <v>0</v>
      </c>
      <c r="U16" s="74">
        <f>J16+Q16+T16</f>
        <v>0.15129629629629626</v>
      </c>
      <c r="V16" s="72">
        <f>RANK(U16,U$7:U$17,1)</f>
        <v>10</v>
      </c>
      <c r="W16" s="75">
        <f>(AfstandeEtappe2Ibisweg+AfstandEtappe1)/(HOUR(U16)+MINUTE(U16)/60)</f>
        <v>39.12442396313364</v>
      </c>
      <c r="X16" s="78">
        <f>U16-U$7</f>
        <v>0.023263888888888862</v>
      </c>
      <c r="Y16" s="79">
        <f>U16-U15</f>
        <v>0.0007175925925925475</v>
      </c>
      <c r="Z16" s="80"/>
    </row>
    <row r="17" spans="1:26" ht="14.25" customHeight="1">
      <c r="A17"/>
      <c r="B17" s="66"/>
      <c r="C17" s="66" t="s">
        <v>46</v>
      </c>
      <c r="D17" s="66"/>
      <c r="E17" s="86">
        <v>0.2298263888888889</v>
      </c>
      <c r="F17" s="86">
        <v>0.2809490740740741</v>
      </c>
      <c r="G17" s="86">
        <v>0.2837152777777778</v>
      </c>
      <c r="H17" s="86">
        <v>0.30927083333333333</v>
      </c>
      <c r="I17" s="87"/>
      <c r="J17" s="88">
        <f>H17-E17-I17-(G17-F17)</f>
        <v>0.07667824074074076</v>
      </c>
      <c r="K17" s="72">
        <f>RANK(J17,J$7:J$22,1)</f>
        <v>13</v>
      </c>
      <c r="L17" s="75">
        <f>AfstandEtappe1/(HOUR(J17)+MINUTE(J17)/60)</f>
        <v>39.654545454545456</v>
      </c>
      <c r="M17" s="90">
        <f>N17-H17</f>
        <v>0.03748842592592594</v>
      </c>
      <c r="N17" s="91">
        <v>0.34675925925925927</v>
      </c>
      <c r="O17" s="91">
        <v>0.42280092592592594</v>
      </c>
      <c r="P17" s="92"/>
      <c r="Q17" s="69">
        <f>O17-P17-N17</f>
        <v>0.07604166666666667</v>
      </c>
      <c r="R17" s="72">
        <f>RANK(Q17,Q$7:Q$22,1)</f>
        <v>10</v>
      </c>
      <c r="S17" s="71">
        <f>Etappe_2/(HOUR(Q17)+MINUTE(Q17)/60)</f>
        <v>37.87155963302752</v>
      </c>
      <c r="T17" s="73">
        <v>0</v>
      </c>
      <c r="U17" s="74">
        <f>J17+Q17+T17</f>
        <v>0.15271990740740743</v>
      </c>
      <c r="V17" s="72">
        <f>RANK(U17,U$7:U$17,1)</f>
        <v>11</v>
      </c>
      <c r="W17" s="75">
        <f>(AfstandeEtappe2Ibisweg+AfstandEtappe1)/(HOUR(U17)+MINUTE(U17)/60)</f>
        <v>38.76712328767123</v>
      </c>
      <c r="X17" s="78">
        <f>U17-U$7</f>
        <v>0.02468750000000003</v>
      </c>
      <c r="Y17" s="79">
        <f>U17-U16</f>
        <v>0.0014236111111111671</v>
      </c>
      <c r="Z17" s="77"/>
    </row>
    <row r="18" spans="1:25" ht="12.75">
      <c r="A18" t="s">
        <v>60</v>
      </c>
      <c r="B18" s="66" t="s">
        <v>47</v>
      </c>
      <c r="C18" s="66" t="s">
        <v>48</v>
      </c>
      <c r="D18" s="66" t="s">
        <v>49</v>
      </c>
      <c r="E18" s="86">
        <v>0.23677083333333335</v>
      </c>
      <c r="F18" s="86">
        <v>0.2873611111111111</v>
      </c>
      <c r="G18" s="86">
        <v>0.2887962962962963</v>
      </c>
      <c r="H18" s="86">
        <v>0.3145601851851852</v>
      </c>
      <c r="I18" s="87"/>
      <c r="J18" s="88">
        <f>H18-E18-I18-(G18-F18)</f>
        <v>0.0763541666666667</v>
      </c>
      <c r="K18" s="72">
        <f>RANK(J18,J$7:J$22,1)</f>
        <v>12</v>
      </c>
      <c r="L18" s="75">
        <f>AfstandEtappe1/(HOUR(J18)+MINUTE(J18)/60)</f>
        <v>40.018348623853214</v>
      </c>
      <c r="M18" s="90">
        <f>N18-H18</f>
        <v>0.03774305555555557</v>
      </c>
      <c r="N18" s="91">
        <v>0.35230324074074076</v>
      </c>
      <c r="O18" s="91">
        <v>0.43038194444444444</v>
      </c>
      <c r="P18" s="92"/>
      <c r="Q18" s="69">
        <f>O18-P18-N18</f>
        <v>0.07807870370370368</v>
      </c>
      <c r="R18" s="72">
        <f>RANK(Q18,Q$7:Q$22,1)</f>
        <v>13</v>
      </c>
      <c r="S18" s="71">
        <f>Etappe_2/(HOUR(Q18)+MINUTE(Q18)/60)</f>
        <v>36.857142857142854</v>
      </c>
      <c r="T18" s="73">
        <v>0</v>
      </c>
      <c r="U18" s="74">
        <f>J18+Q18+T18</f>
        <v>0.15443287037037037</v>
      </c>
      <c r="V18" s="72">
        <f>RANK(U18,U$7:U$22,1)</f>
        <v>12</v>
      </c>
      <c r="W18" s="75">
        <f>(AfstandeEtappe2Ibisweg+AfstandEtappe1)/(HOUR(U18)+MINUTE(U18)/60)</f>
        <v>38.24324324324324</v>
      </c>
      <c r="X18" s="78">
        <f>U18-U$7</f>
        <v>0.026400462962962973</v>
      </c>
      <c r="Y18" s="79">
        <f>U18-U17</f>
        <v>0.001712962962962944</v>
      </c>
    </row>
    <row r="19" spans="1:25" ht="12.75">
      <c r="A19"/>
      <c r="B19" s="66" t="s">
        <v>50</v>
      </c>
      <c r="C19" s="66" t="s">
        <v>51</v>
      </c>
      <c r="D19" s="66" t="s">
        <v>52</v>
      </c>
      <c r="E19" s="86">
        <v>0.23537037037037037</v>
      </c>
      <c r="F19" s="86">
        <v>0.28498842592592594</v>
      </c>
      <c r="G19" s="86">
        <v>0.2866550925925926</v>
      </c>
      <c r="H19" s="86">
        <v>0.3122337962962963</v>
      </c>
      <c r="I19" s="87"/>
      <c r="J19" s="88">
        <f>H19-E19-I19-(G19-F19)</f>
        <v>0.07519675925925925</v>
      </c>
      <c r="K19" s="72">
        <f>RANK(J19,J$7:J$22,1)</f>
        <v>11</v>
      </c>
      <c r="L19" s="75">
        <f>AfstandEtappe1/(HOUR(J19)+MINUTE(J19)/60)</f>
        <v>40.38888888888889</v>
      </c>
      <c r="M19" s="90">
        <f>N19-H19</f>
        <v>0.03730324074074076</v>
      </c>
      <c r="N19" s="91">
        <v>0.34953703703703703</v>
      </c>
      <c r="O19" s="91">
        <v>0.4305439814814815</v>
      </c>
      <c r="P19" s="92"/>
      <c r="Q19" s="69">
        <f>O19-P19-N19</f>
        <v>0.08100694444444445</v>
      </c>
      <c r="R19" s="72">
        <f>RANK(Q19,Q$7:Q$22,1)</f>
        <v>14</v>
      </c>
      <c r="S19" s="71">
        <f>Etappe_2/(HOUR(Q19)+MINUTE(Q19)/60)</f>
        <v>35.58620689655172</v>
      </c>
      <c r="T19" s="73">
        <v>0</v>
      </c>
      <c r="U19" s="74">
        <f>J19+Q19+T19</f>
        <v>0.1562037037037037</v>
      </c>
      <c r="V19" s="72">
        <f>RANK(U19,U$7:U$22,1)</f>
        <v>13</v>
      </c>
      <c r="W19" s="75">
        <f>(AfstandeEtappe2Ibisweg+AfstandEtappe1)/(HOUR(U19)+MINUTE(U19)/60)</f>
        <v>37.901785714285715</v>
      </c>
      <c r="X19" s="78">
        <f>U19-U$7</f>
        <v>0.028171296296296305</v>
      </c>
      <c r="Y19" s="79">
        <f>U19-U18</f>
        <v>0.0017708333333333326</v>
      </c>
    </row>
    <row r="20" spans="1:26" s="81" customFormat="1" ht="12.75">
      <c r="A20"/>
      <c r="B20" s="66" t="s">
        <v>53</v>
      </c>
      <c r="C20" s="66" t="s">
        <v>54</v>
      </c>
      <c r="D20" s="66" t="s">
        <v>24</v>
      </c>
      <c r="E20" s="86">
        <v>0.24927083333333333</v>
      </c>
      <c r="F20" s="86">
        <v>0.3131597222222222</v>
      </c>
      <c r="G20" s="86">
        <v>0.31568287037037035</v>
      </c>
      <c r="H20" s="86">
        <v>0.33805555555555555</v>
      </c>
      <c r="I20" s="87"/>
      <c r="J20" s="88">
        <f>H20-E20-I20-(G20-F20)</f>
        <v>0.08626157407407409</v>
      </c>
      <c r="K20" s="72">
        <f>RANK(J20,J$7:J$22,1)</f>
        <v>16</v>
      </c>
      <c r="L20" s="75">
        <f>AfstandEtappe1/(HOUR(J20)+MINUTE(J20)/60)</f>
        <v>35.177419354838705</v>
      </c>
      <c r="M20" s="90">
        <f>N20-H20</f>
        <v>0.02466435185185184</v>
      </c>
      <c r="N20" s="91">
        <v>0.3627199074074074</v>
      </c>
      <c r="O20" s="91">
        <v>0.43299768518518517</v>
      </c>
      <c r="P20" s="92"/>
      <c r="Q20" s="69">
        <f>O20-P20-N20</f>
        <v>0.07027777777777777</v>
      </c>
      <c r="R20" s="72">
        <f>RANK(Q20,Q$7:Q$22,1)</f>
        <v>5</v>
      </c>
      <c r="S20" s="71">
        <f>Etappe_2/(HOUR(Q20)+MINUTE(Q20)/60)</f>
        <v>40.87128712871287</v>
      </c>
      <c r="T20" s="73">
        <v>0</v>
      </c>
      <c r="U20" s="74">
        <f>J20+Q20+T20</f>
        <v>0.15653935185185186</v>
      </c>
      <c r="V20" s="72">
        <f>RANK(U20,U$7:U$22,1)</f>
        <v>14</v>
      </c>
      <c r="W20" s="75">
        <f>(AfstandeEtappe2Ibisweg+AfstandEtappe1)/(HOUR(U20)+MINUTE(U20)/60)</f>
        <v>37.733333333333334</v>
      </c>
      <c r="X20" s="78">
        <f>U20-U$7</f>
        <v>0.02850694444444446</v>
      </c>
      <c r="Y20" s="79">
        <f>U20-U19</f>
        <v>0.00033564814814815436</v>
      </c>
      <c r="Z20" s="80"/>
    </row>
    <row r="21" spans="1:25" ht="12.75">
      <c r="A21" t="s">
        <v>60</v>
      </c>
      <c r="B21" s="66" t="s">
        <v>55</v>
      </c>
      <c r="C21" s="66" t="s">
        <v>56</v>
      </c>
      <c r="D21" s="66" t="s">
        <v>56</v>
      </c>
      <c r="E21" s="86">
        <v>0.23399305555555555</v>
      </c>
      <c r="F21" s="86">
        <v>0.2874189814814815</v>
      </c>
      <c r="G21" s="86">
        <v>0.28881944444444446</v>
      </c>
      <c r="H21" s="86">
        <v>0.31741898148148145</v>
      </c>
      <c r="I21" s="87"/>
      <c r="J21" s="88">
        <f>H21-E21-I21-(G21-F21)</f>
        <v>0.08202546296296293</v>
      </c>
      <c r="K21" s="72">
        <f>RANK(J21,J$7:J$22,1)</f>
        <v>14</v>
      </c>
      <c r="L21" s="75">
        <f>AfstandEtappe1/(HOUR(J21)+MINUTE(J21)/60)</f>
        <v>36.96610169491525</v>
      </c>
      <c r="M21" s="90">
        <f>N21-H21</f>
        <v>0.04045138888888894</v>
      </c>
      <c r="N21" s="91">
        <v>0.3578703703703704</v>
      </c>
      <c r="O21" s="91">
        <v>0.4454166666666667</v>
      </c>
      <c r="P21" s="92">
        <v>0.001388888888888889</v>
      </c>
      <c r="Q21" s="69">
        <f>O21-P21-N21</f>
        <v>0.0861574074074074</v>
      </c>
      <c r="R21" s="72">
        <f>RANK(Q21,Q$7:Q$22,1)</f>
        <v>15</v>
      </c>
      <c r="S21" s="71">
        <f>Etappe_2/(HOUR(Q21)+MINUTE(Q21)/60)</f>
        <v>33.29032258064515</v>
      </c>
      <c r="T21" s="73">
        <v>0</v>
      </c>
      <c r="U21" s="74">
        <f>J21+Q21+T21</f>
        <v>0.16818287037037033</v>
      </c>
      <c r="V21" s="72">
        <f>RANK(U21,U$7:U$22,1)</f>
        <v>15</v>
      </c>
      <c r="W21" s="75">
        <f>(AfstandeEtappe2Ibisweg+AfstandEtappe1)/(HOUR(U21)+MINUTE(U21)/60)</f>
        <v>35.082644628099175</v>
      </c>
      <c r="X21" s="78">
        <f>U21-U$7</f>
        <v>0.04015046296296293</v>
      </c>
      <c r="Y21" s="79">
        <f>U21-U20</f>
        <v>0.01164351851851847</v>
      </c>
    </row>
    <row r="22" spans="1:25" ht="12.75">
      <c r="A22" t="s">
        <v>60</v>
      </c>
      <c r="B22" s="66" t="s">
        <v>57</v>
      </c>
      <c r="C22" s="66" t="s">
        <v>58</v>
      </c>
      <c r="D22" s="66" t="s">
        <v>34</v>
      </c>
      <c r="E22" s="86">
        <v>0.2325925925925926</v>
      </c>
      <c r="F22" s="86">
        <v>0.2891550925925926</v>
      </c>
      <c r="G22" s="86">
        <v>0.2921064814814815</v>
      </c>
      <c r="H22" s="86">
        <v>0.321412037037037</v>
      </c>
      <c r="I22" s="87"/>
      <c r="J22" s="88">
        <f>H22-E22-I22-(G22-F22)</f>
        <v>0.08586805555555552</v>
      </c>
      <c r="K22" s="94">
        <f>RANK(J22,J$7:J$22,1)</f>
        <v>15</v>
      </c>
      <c r="L22" s="75">
        <f>AfstandEtappe1/(HOUR(J22)+MINUTE(J22)/60)</f>
        <v>35.463414634146346</v>
      </c>
      <c r="M22" s="90">
        <f>N22-H22</f>
        <v>0.03923611111111114</v>
      </c>
      <c r="N22" s="91">
        <v>0.36064814814814816</v>
      </c>
      <c r="O22" s="91">
        <v>0.4516203703703704</v>
      </c>
      <c r="P22" s="92"/>
      <c r="Q22" s="69">
        <f>O22-P22-N22</f>
        <v>0.09097222222222223</v>
      </c>
      <c r="R22" s="72">
        <f>RANK(Q22,Q$7:Q$22,1)</f>
        <v>16</v>
      </c>
      <c r="S22" s="71">
        <f>Etappe_2/(HOUR(Q22)+MINUTE(Q22)/60)</f>
        <v>31.511450381679392</v>
      </c>
      <c r="T22" s="73">
        <v>0</v>
      </c>
      <c r="U22" s="74">
        <f>J22+Q22+T22</f>
        <v>0.17684027777777775</v>
      </c>
      <c r="V22" s="72">
        <f>RANK(U22,U$7:U$22,1)</f>
        <v>16</v>
      </c>
      <c r="W22" s="75">
        <f>(AfstandeEtappe2Ibisweg+AfstandEtappe1)/(HOUR(U22)+MINUTE(U22)/60)</f>
        <v>33.425196850393704</v>
      </c>
      <c r="X22" s="78">
        <f>U22-U$7</f>
        <v>0.04880787037037035</v>
      </c>
      <c r="Y22" s="79">
        <f>U22-U21</f>
        <v>0.00865740740740742</v>
      </c>
    </row>
    <row r="23" spans="7:25" ht="12.75">
      <c r="G23"/>
      <c r="Y23" s="84"/>
    </row>
    <row r="24" spans="3:7" ht="12.75">
      <c r="C24" s="1" t="s">
        <v>64</v>
      </c>
      <c r="G24"/>
    </row>
    <row r="25" spans="1:7" ht="12.75">
      <c r="A25" s="1" t="s">
        <v>62</v>
      </c>
      <c r="C25" s="1" t="s">
        <v>65</v>
      </c>
      <c r="G25"/>
    </row>
    <row r="26" spans="1:7" ht="12.75">
      <c r="A26" s="1" t="s">
        <v>61</v>
      </c>
      <c r="C26" s="1" t="s">
        <v>66</v>
      </c>
      <c r="G26"/>
    </row>
    <row r="27" spans="1:7" ht="12.75">
      <c r="A27" s="1" t="s">
        <v>63</v>
      </c>
      <c r="C27" s="1" t="s">
        <v>67</v>
      </c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</sheetData>
  <sheetProtection selectLockedCells="1" selectUnlockedCells="1"/>
  <autoFilter ref="C6:Y17"/>
  <mergeCells count="1">
    <mergeCell ref="A3:B3"/>
  </mergeCells>
  <conditionalFormatting sqref="Y7:Y22">
    <cfRule type="cellIs" priority="1" dxfId="0" operator="lessThan" stopIfTrue="1">
      <formula>0.000347222222222222</formula>
    </cfRule>
  </conditionalFormatting>
  <printOptions/>
  <pageMargins left="0.1673611111111111" right="0.13958333333333334" top="0.39375" bottom="0.39375" header="0.5118055555555555" footer="0.5118055555555555"/>
  <pageSetup fitToHeight="1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F10" sqref="F10"/>
    </sheetView>
  </sheetViews>
  <sheetFormatPr defaultColWidth="9.140625" defaultRowHeight="12.75"/>
  <cols>
    <col min="1" max="1" width="8.8515625" style="0" customWidth="1"/>
    <col min="2" max="2" width="15.140625" style="0" customWidth="1"/>
    <col min="3" max="16384" width="8.8515625" style="0" customWidth="1"/>
  </cols>
  <sheetData>
    <row r="1" spans="1:6" ht="12.75">
      <c r="A1" s="95" t="s">
        <v>68</v>
      </c>
      <c r="F1" t="s">
        <v>69</v>
      </c>
    </row>
    <row r="2" spans="3:6" ht="12.75">
      <c r="C2" s="96" t="s">
        <v>70</v>
      </c>
      <c r="D2" s="96" t="s">
        <v>71</v>
      </c>
      <c r="F2" s="97">
        <f>113.9-85.6</f>
        <v>28.30000000000001</v>
      </c>
    </row>
    <row r="3" spans="1:8" ht="12.75">
      <c r="A3" t="s">
        <v>72</v>
      </c>
      <c r="E3" s="98">
        <f>D3-C3</f>
        <v>0</v>
      </c>
      <c r="F3" s="99" t="e">
        <f>(F2/E3)/24</f>
        <v>#DIV/0!</v>
      </c>
      <c r="G3" t="s">
        <v>73</v>
      </c>
      <c r="H3" t="s">
        <v>74</v>
      </c>
    </row>
    <row r="4" spans="1:7" ht="12.75">
      <c r="A4" t="s">
        <v>75</v>
      </c>
      <c r="E4" s="98">
        <f>D4-C4</f>
        <v>0</v>
      </c>
      <c r="F4" s="99" t="e">
        <f>(F2/E4)/24</f>
        <v>#DIV/0!</v>
      </c>
      <c r="G4" t="s">
        <v>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F13" sqref="F13"/>
    </sheetView>
  </sheetViews>
  <sheetFormatPr defaultColWidth="9.140625" defaultRowHeight="12.75"/>
  <cols>
    <col min="1" max="1" width="27.7109375" style="0" customWidth="1"/>
    <col min="2" max="2" width="11.140625" style="100" customWidth="1"/>
    <col min="3" max="3" width="8.7109375" style="0" customWidth="1"/>
    <col min="4" max="4" width="12.7109375" style="100" customWidth="1"/>
    <col min="5" max="5" width="8.7109375" style="0" customWidth="1"/>
    <col min="6" max="6" width="12.8515625" style="0" customWidth="1"/>
    <col min="7" max="16384" width="8.7109375" style="0" customWidth="1"/>
  </cols>
  <sheetData>
    <row r="1" spans="1:6" ht="12.75">
      <c r="A1" s="95" t="s">
        <v>76</v>
      </c>
      <c r="B1" s="101" t="s">
        <v>77</v>
      </c>
      <c r="D1" s="101" t="s">
        <v>78</v>
      </c>
      <c r="F1" s="101" t="s">
        <v>79</v>
      </c>
    </row>
    <row r="2" spans="1:4" ht="12.75">
      <c r="A2" t="s">
        <v>80</v>
      </c>
      <c r="B2"/>
      <c r="D2"/>
    </row>
    <row r="3" spans="1:7" ht="12.75">
      <c r="A3" t="s">
        <v>81</v>
      </c>
      <c r="B3"/>
      <c r="C3" t="s">
        <v>82</v>
      </c>
      <c r="D3"/>
      <c r="E3" t="s">
        <v>82</v>
      </c>
      <c r="G3" t="s">
        <v>82</v>
      </c>
    </row>
    <row r="4" spans="1:7" ht="12.75">
      <c r="A4" t="s">
        <v>83</v>
      </c>
      <c r="B4"/>
      <c r="C4" t="s">
        <v>84</v>
      </c>
      <c r="D4"/>
      <c r="E4" t="s">
        <v>84</v>
      </c>
      <c r="G4" t="s">
        <v>84</v>
      </c>
    </row>
    <row r="5" spans="1:4" ht="12.75">
      <c r="A5" t="s">
        <v>85</v>
      </c>
      <c r="B5"/>
      <c r="D5"/>
    </row>
    <row r="6" spans="1:4" ht="12.75">
      <c r="A6" t="s">
        <v>86</v>
      </c>
      <c r="B6"/>
      <c r="D6"/>
    </row>
    <row r="7" spans="1:7" ht="12.75">
      <c r="A7" t="s">
        <v>87</v>
      </c>
      <c r="B7"/>
      <c r="C7" t="s">
        <v>88</v>
      </c>
      <c r="D7"/>
      <c r="E7" t="s">
        <v>88</v>
      </c>
      <c r="G7" t="s">
        <v>88</v>
      </c>
    </row>
    <row r="12" ht="12.75">
      <c r="A12" s="95" t="s">
        <v>89</v>
      </c>
    </row>
    <row r="15" spans="1:2" ht="12.75">
      <c r="A15" t="s">
        <v>90</v>
      </c>
      <c r="B15"/>
    </row>
    <row r="16" spans="1:2" ht="12.75">
      <c r="A16" t="s">
        <v>91</v>
      </c>
      <c r="B16" s="102">
        <v>0.2777777777777778</v>
      </c>
    </row>
    <row r="19" ht="12.75">
      <c r="A19" s="95" t="s">
        <v>92</v>
      </c>
    </row>
    <row r="20" ht="12.75">
      <c r="A20" s="1" t="s">
        <v>93</v>
      </c>
    </row>
    <row r="26" ht="12.75">
      <c r="A26" t="s">
        <v>94</v>
      </c>
    </row>
    <row r="27" spans="1:32" s="1" customFormat="1" ht="14.25" customHeight="1">
      <c r="A27" s="103">
        <v>1</v>
      </c>
      <c r="B27"/>
      <c r="C27" t="s">
        <v>46</v>
      </c>
      <c r="D27"/>
      <c r="E27" s="104">
        <v>0.2283101851851852</v>
      </c>
      <c r="F27" s="81"/>
      <c r="G27"/>
      <c r="H27" s="105">
        <v>0.31776620370370373</v>
      </c>
      <c r="I27" s="106">
        <v>0</v>
      </c>
      <c r="J27" s="107">
        <f>H27-E27-I27-(G27-F27)</f>
        <v>0.08945601851851853</v>
      </c>
      <c r="K27" s="108" t="s">
        <v>95</v>
      </c>
      <c r="L27" s="109" t="e">
        <f>RANK(J27,J$7:J$17,1)</f>
        <v>#VALUE!</v>
      </c>
      <c r="M27" s="109" t="s">
        <v>96</v>
      </c>
      <c r="N27" s="110">
        <f>AfstandEtappe1/(HOUR(J27)+MINUTE(J27)/60)</f>
        <v>34.078125</v>
      </c>
      <c r="O27" s="104">
        <f>P27-H27</f>
        <v>0.033055555555555505</v>
      </c>
      <c r="P27" s="104">
        <v>0.35082175925925924</v>
      </c>
      <c r="Q27" s="104">
        <v>0.4686574074074074</v>
      </c>
      <c r="R27" s="106">
        <v>0</v>
      </c>
      <c r="S27" s="111">
        <f>Q27-R27-P27</f>
        <v>0.11783564814814818</v>
      </c>
      <c r="T27" s="112" t="s">
        <v>95</v>
      </c>
      <c r="U27" s="109" t="e">
        <f>RANK(S27,S$7:S$18,1)</f>
        <v>#VALUE!</v>
      </c>
      <c r="V27" s="113" t="s">
        <v>96</v>
      </c>
      <c r="W27" s="114">
        <f>Etappe_2/(HOUR(S27)+MINUTE(S27)/60)</f>
        <v>24.42603550295858</v>
      </c>
      <c r="X27" s="115"/>
      <c r="Y27" s="116">
        <f>J27+S27+X27</f>
        <v>0.2072916666666667</v>
      </c>
      <c r="Z27" s="117" t="s">
        <v>95</v>
      </c>
      <c r="AA27" s="109" t="e">
        <f>RANK(Y27,Y$7:Y$18,1)</f>
        <v>#VALUE!</v>
      </c>
      <c r="AB27" s="118" t="s">
        <v>96</v>
      </c>
      <c r="AC27" s="110">
        <f>(AfstandeEtappe2Ibisweg+AfstandEtappe1)/(HOUR(Y27)+MINUTE(Y27)/60)</f>
        <v>28.48993288590604</v>
      </c>
      <c r="AD27"/>
      <c r="AE27"/>
      <c r="AF27" s="77"/>
    </row>
    <row r="28" spans="1:32" s="1" customFormat="1" ht="12.75">
      <c r="A28" s="103">
        <v>2</v>
      </c>
      <c r="B28" t="s">
        <v>97</v>
      </c>
      <c r="C28" t="s">
        <v>98</v>
      </c>
      <c r="D28" t="s">
        <v>34</v>
      </c>
      <c r="E28" s="104">
        <v>0.2295601851851852</v>
      </c>
      <c r="F28" s="104">
        <v>0.28755787037037034</v>
      </c>
      <c r="G28" s="104">
        <v>0.2915625</v>
      </c>
      <c r="H28" s="105">
        <v>0.32017361111111114</v>
      </c>
      <c r="I28" s="106">
        <v>0</v>
      </c>
      <c r="J28" s="107">
        <f>H28-E28-I28-(G28-F28)</f>
        <v>0.08660879629629628</v>
      </c>
      <c r="K28" s="108" t="s">
        <v>95</v>
      </c>
      <c r="L28" s="109" t="e">
        <f>RANK(J28,J$7:J$18,1)</f>
        <v>#VALUE!</v>
      </c>
      <c r="M28" s="109" t="s">
        <v>96</v>
      </c>
      <c r="N28" s="110">
        <f>AfstandEtappe1/(HOUR(J28)+MINUTE(J28)/60)</f>
        <v>35.177419354838705</v>
      </c>
      <c r="O28" s="104">
        <f>P28-H28</f>
        <v>0.044039351851851816</v>
      </c>
      <c r="P28" s="104">
        <v>0.36421296296296296</v>
      </c>
      <c r="Q28" s="104">
        <v>0.4754861111111111</v>
      </c>
      <c r="R28" s="106">
        <v>0</v>
      </c>
      <c r="S28" s="111">
        <f>Q28-R28-P28</f>
        <v>0.11127314814814815</v>
      </c>
      <c r="T28" s="112" t="s">
        <v>95</v>
      </c>
      <c r="U28" s="109" t="e">
        <f>RANK(S28,S$7:S$18,1)</f>
        <v>#VALUE!</v>
      </c>
      <c r="V28" s="113" t="s">
        <v>96</v>
      </c>
      <c r="W28" s="114">
        <f>Etappe_2/(HOUR(S28)+MINUTE(S28)/60)</f>
        <v>25.8</v>
      </c>
      <c r="X28" s="115"/>
      <c r="Y28" s="116">
        <f>J28+S28+X28</f>
        <v>0.19788194444444443</v>
      </c>
      <c r="Z28" s="117" t="s">
        <v>95</v>
      </c>
      <c r="AA28" s="109" t="e">
        <f>RANK(Y28,Y$7:Y$18,1)</f>
        <v>#VALUE!</v>
      </c>
      <c r="AB28" s="118" t="s">
        <v>96</v>
      </c>
      <c r="AC28" s="110">
        <f>(AfstandeEtappe2Ibisweg+AfstandEtappe1)/(HOUR(Y28)+MINUTE(Y28)/60)</f>
        <v>29.8943661971831</v>
      </c>
      <c r="AD28"/>
      <c r="AE28"/>
      <c r="AF28" s="77"/>
    </row>
    <row r="29" spans="1:32" s="82" customFormat="1" ht="12.75">
      <c r="A29" s="119">
        <v>3</v>
      </c>
      <c r="B29" s="82" t="s">
        <v>99</v>
      </c>
      <c r="C29" s="82" t="s">
        <v>100</v>
      </c>
      <c r="D29" s="82" t="s">
        <v>31</v>
      </c>
      <c r="E29" s="120">
        <v>0.23094907407407408</v>
      </c>
      <c r="F29" s="120">
        <v>0.28930555555555554</v>
      </c>
      <c r="G29" s="120">
        <v>0.29098379629629634</v>
      </c>
      <c r="H29" s="121">
        <v>0.321087962962963</v>
      </c>
      <c r="I29" s="122">
        <v>0</v>
      </c>
      <c r="J29" s="123">
        <f>H29-E29-I29-(G29-F29)</f>
        <v>0.08846064814814811</v>
      </c>
      <c r="K29" s="124" t="s">
        <v>95</v>
      </c>
      <c r="L29" s="125" t="e">
        <f>RANK(J29,J$7:J$18,1)</f>
        <v>#VALUE!</v>
      </c>
      <c r="M29" s="125" t="s">
        <v>96</v>
      </c>
      <c r="N29" s="126">
        <f>AfstandEtappe1/(HOUR(J29)+MINUTE(J29)/60)</f>
        <v>34.346456692913385</v>
      </c>
      <c r="O29" s="120">
        <f>P29-H29</f>
        <v>0.04451388888888885</v>
      </c>
      <c r="P29" s="120">
        <v>0.36560185185185184</v>
      </c>
      <c r="Q29" s="120">
        <v>0.4757638888888889</v>
      </c>
      <c r="R29" s="122">
        <v>0</v>
      </c>
      <c r="S29" s="127">
        <f>Q29-R29-P29</f>
        <v>0.11016203703703703</v>
      </c>
      <c r="T29" s="128" t="s">
        <v>95</v>
      </c>
      <c r="U29" s="125" t="e">
        <f>RANK(S29,S$7:S$18,1)</f>
        <v>#VALUE!</v>
      </c>
      <c r="V29" s="129" t="s">
        <v>96</v>
      </c>
      <c r="W29" s="130">
        <f>Etappe_2/(HOUR(S29)+MINUTE(S29)/60)</f>
        <v>26.126582278481013</v>
      </c>
      <c r="X29" s="131"/>
      <c r="Y29" s="132">
        <f>J29+S29+X29</f>
        <v>0.19862268518518514</v>
      </c>
      <c r="Z29" s="133" t="s">
        <v>95</v>
      </c>
      <c r="AA29" s="125" t="e">
        <f>RANK(Y29,Y$7:Y$18,1)</f>
        <v>#VALUE!</v>
      </c>
      <c r="AB29" s="134" t="s">
        <v>96</v>
      </c>
      <c r="AC29" s="126">
        <f>(AfstandeEtappe2Ibisweg+AfstandEtappe1)/(HOUR(Y29)+MINUTE(Y29)/60)</f>
        <v>29.685314685314687</v>
      </c>
      <c r="AD29"/>
      <c r="AE29"/>
      <c r="AF29" s="135"/>
    </row>
    <row r="30" spans="1:32" s="1" customFormat="1" ht="12.75">
      <c r="A30" s="103">
        <v>4</v>
      </c>
      <c r="B30" t="s">
        <v>22</v>
      </c>
      <c r="C30" t="s">
        <v>101</v>
      </c>
      <c r="D30" t="s">
        <v>102</v>
      </c>
      <c r="E30" s="104">
        <v>0.23372685185185185</v>
      </c>
      <c r="F30" s="104">
        <v>0.2857638888888889</v>
      </c>
      <c r="G30" s="104">
        <v>0.28680555555555554</v>
      </c>
      <c r="H30" s="105">
        <v>0.3055439814814815</v>
      </c>
      <c r="I30" s="106">
        <v>0</v>
      </c>
      <c r="J30" s="107">
        <f>H30-E30-I30-(G30-F30)</f>
        <v>0.07077546296296297</v>
      </c>
      <c r="K30" s="108" t="s">
        <v>95</v>
      </c>
      <c r="L30" s="109" t="e">
        <f>RANK(J30,J$7:J$18,1)</f>
        <v>#VALUE!</v>
      </c>
      <c r="M30" s="109" t="s">
        <v>96</v>
      </c>
      <c r="N30" s="110">
        <f>AfstandEtappe1/(HOUR(J30)+MINUTE(J30)/60)</f>
        <v>43.18811881188119</v>
      </c>
      <c r="O30" s="104">
        <f>P30-H30</f>
        <v>0.05164351851851845</v>
      </c>
      <c r="P30" s="104">
        <v>0.35718749999999994</v>
      </c>
      <c r="Q30" s="104">
        <v>0.4536574074074074</v>
      </c>
      <c r="R30" s="106">
        <v>0</v>
      </c>
      <c r="S30" s="111">
        <f>Q30-R30-P30</f>
        <v>0.09646990740740746</v>
      </c>
      <c r="T30" s="112" t="s">
        <v>95</v>
      </c>
      <c r="U30" s="109" t="e">
        <f>RANK(S30,S$7:S$18,1)</f>
        <v>#VALUE!</v>
      </c>
      <c r="V30" s="113" t="s">
        <v>96</v>
      </c>
      <c r="W30" s="114">
        <f>Etappe_2/(HOUR(S30)+MINUTE(S30)/60)</f>
        <v>29.91304347826087</v>
      </c>
      <c r="X30" s="115"/>
      <c r="Y30" s="132">
        <f>J30+S30+X30</f>
        <v>0.16724537037037043</v>
      </c>
      <c r="Z30" s="117" t="s">
        <v>95</v>
      </c>
      <c r="AA30" s="109" t="e">
        <f>RANK(Y30,Y$7:Y$18,1)</f>
        <v>#VALUE!</v>
      </c>
      <c r="AB30" s="118" t="s">
        <v>96</v>
      </c>
      <c r="AC30" s="110">
        <f>(AfstandeEtappe2Ibisweg+AfstandEtappe1)/(HOUR(Y30)+MINUTE(Y30)/60)</f>
        <v>35.375</v>
      </c>
      <c r="AD30"/>
      <c r="AE30"/>
      <c r="AF30" s="77"/>
    </row>
    <row r="31" spans="1:32" s="1" customFormat="1" ht="12.75">
      <c r="A31" s="103">
        <v>5</v>
      </c>
      <c r="B31" t="s">
        <v>35</v>
      </c>
      <c r="C31" t="s">
        <v>43</v>
      </c>
      <c r="D31" t="s">
        <v>34</v>
      </c>
      <c r="E31" s="104">
        <v>0.2351273148148148</v>
      </c>
      <c r="F31" s="104">
        <v>0.29083333333333333</v>
      </c>
      <c r="G31" s="104">
        <v>0.29208333333333336</v>
      </c>
      <c r="H31" s="105">
        <v>0.3226967592592593</v>
      </c>
      <c r="I31" s="106">
        <v>0</v>
      </c>
      <c r="J31" s="107">
        <f>H31-E31-I31-(G31-F31)</f>
        <v>0.08631944444444445</v>
      </c>
      <c r="K31" s="108" t="s">
        <v>95</v>
      </c>
      <c r="L31" s="109" t="e">
        <f>RANK(J31,J$7:J$18,1)</f>
        <v>#VALUE!</v>
      </c>
      <c r="M31" s="109" t="s">
        <v>96</v>
      </c>
      <c r="N31" s="110">
        <f>AfstandEtappe1/(HOUR(J31)+MINUTE(J31)/60)</f>
        <v>35.177419354838705</v>
      </c>
      <c r="O31" s="104">
        <f>P31-H31</f>
        <v>0.04429398148148145</v>
      </c>
      <c r="P31" s="104">
        <v>0.36699074074074073</v>
      </c>
      <c r="Q31" s="104">
        <v>0.48167824074074067</v>
      </c>
      <c r="R31" s="106">
        <v>0</v>
      </c>
      <c r="S31" s="111">
        <f>Q31-R31-P31</f>
        <v>0.11468749999999994</v>
      </c>
      <c r="T31" s="112" t="s">
        <v>95</v>
      </c>
      <c r="U31" s="109" t="e">
        <f>RANK(S31,S$7:S$18,1)</f>
        <v>#VALUE!</v>
      </c>
      <c r="V31" s="113" t="s">
        <v>96</v>
      </c>
      <c r="W31" s="114">
        <f>Etappe_2/(HOUR(S31)+MINUTE(S31)/60)</f>
        <v>25.018181818181816</v>
      </c>
      <c r="X31" s="115"/>
      <c r="Y31" s="116">
        <f>J31+S31+X31</f>
        <v>0.2010069444444444</v>
      </c>
      <c r="Z31" s="117" t="s">
        <v>95</v>
      </c>
      <c r="AA31" s="109" t="e">
        <f>RANK(Y31,Y$7:Y$18,1)</f>
        <v>#VALUE!</v>
      </c>
      <c r="AB31" s="118" t="s">
        <v>96</v>
      </c>
      <c r="AC31" s="110">
        <f>(AfstandeEtappe2Ibisweg+AfstandEtappe1)/(HOUR(Y31)+MINUTE(Y31)/60)</f>
        <v>29.377162629757787</v>
      </c>
      <c r="AD31"/>
      <c r="AE31"/>
      <c r="AF31"/>
    </row>
    <row r="32" spans="1:32" s="1" customFormat="1" ht="12.75">
      <c r="A32" s="103">
        <v>6</v>
      </c>
      <c r="B32" t="s">
        <v>53</v>
      </c>
      <c r="C32" t="s">
        <v>103</v>
      </c>
      <c r="D32" t="s">
        <v>31</v>
      </c>
      <c r="E32" s="104">
        <v>0.23650462962962962</v>
      </c>
      <c r="F32" s="104">
        <v>0.28759259259259257</v>
      </c>
      <c r="G32" s="104">
        <v>0.2902314814814815</v>
      </c>
      <c r="H32" s="105">
        <v>0.31776620370370373</v>
      </c>
      <c r="I32" s="106">
        <v>0</v>
      </c>
      <c r="J32" s="107">
        <f>H32-E32-I32-(G32-F32)</f>
        <v>0.0786226851851852</v>
      </c>
      <c r="K32" s="108" t="s">
        <v>95</v>
      </c>
      <c r="L32" s="109" t="e">
        <f>RANK(J32,J$7:J$18,1)</f>
        <v>#VALUE!</v>
      </c>
      <c r="M32" s="109" t="s">
        <v>96</v>
      </c>
      <c r="N32" s="110">
        <f>AfstandEtappe1/(HOUR(J32)+MINUTE(J32)/60)</f>
        <v>38.60176991150443</v>
      </c>
      <c r="O32" s="104">
        <f>P32-H32</f>
        <v>0.045057870370370345</v>
      </c>
      <c r="P32" s="104">
        <v>0.3628240740740741</v>
      </c>
      <c r="Q32" s="104">
        <v>0.4702199074074074</v>
      </c>
      <c r="R32" s="136">
        <v>0.002893518518518519</v>
      </c>
      <c r="S32" s="111">
        <f>Q32-R32-P32</f>
        <v>0.10450231481481476</v>
      </c>
      <c r="T32" s="112" t="s">
        <v>95</v>
      </c>
      <c r="U32" s="109" t="e">
        <f>RANK(S32,S$7:S$18,1)</f>
        <v>#VALUE!</v>
      </c>
      <c r="V32" s="113" t="s">
        <v>96</v>
      </c>
      <c r="W32" s="114">
        <f>Etappe_2/(HOUR(S32)+MINUTE(S32)/60)</f>
        <v>27.52</v>
      </c>
      <c r="X32" s="115"/>
      <c r="Y32" s="116">
        <f>J32+S32+X32</f>
        <v>0.18312499999999995</v>
      </c>
      <c r="Z32" s="117" t="s">
        <v>95</v>
      </c>
      <c r="AA32" s="109" t="e">
        <f>RANK(Y32,Y$7:Y$18,1)</f>
        <v>#VALUE!</v>
      </c>
      <c r="AB32" s="118" t="s">
        <v>96</v>
      </c>
      <c r="AC32" s="110">
        <f>(AfstandeEtappe2Ibisweg+AfstandEtappe1)/(HOUR(Y32)+MINUTE(Y32)/60)</f>
        <v>32.28136882129277</v>
      </c>
      <c r="AD32"/>
      <c r="AE32"/>
      <c r="AF32" s="77"/>
    </row>
    <row r="33" spans="1:32" s="1" customFormat="1" ht="12.75">
      <c r="A33" s="103">
        <v>7</v>
      </c>
      <c r="B33" t="s">
        <v>104</v>
      </c>
      <c r="C33" t="s">
        <v>28</v>
      </c>
      <c r="D33" t="s">
        <v>28</v>
      </c>
      <c r="E33" s="104">
        <v>0.23789351851851853</v>
      </c>
      <c r="F33" s="104">
        <v>0.28466435185185185</v>
      </c>
      <c r="G33" s="104">
        <v>0.2867476851851852</v>
      </c>
      <c r="H33" s="105">
        <v>0.3038078703703704</v>
      </c>
      <c r="I33" s="136">
        <v>0</v>
      </c>
      <c r="J33" s="107">
        <f>H33-E33-I33-(G33-F33)</f>
        <v>0.06383101851851852</v>
      </c>
      <c r="K33" s="108" t="s">
        <v>95</v>
      </c>
      <c r="L33" s="109" t="e">
        <f>RANK(J33,J$7:J$18,1)</f>
        <v>#VALUE!</v>
      </c>
      <c r="M33" s="109" t="s">
        <v>96</v>
      </c>
      <c r="N33" s="110">
        <f>AfstandEtappe1/(HOUR(J33)+MINUTE(J33)/60)</f>
        <v>47.934065934065934</v>
      </c>
      <c r="O33" s="104">
        <f>P33-H33</f>
        <v>0.04840277777777774</v>
      </c>
      <c r="P33" s="104">
        <v>0.3522106481481481</v>
      </c>
      <c r="Q33" s="104">
        <v>0.44528935185185187</v>
      </c>
      <c r="R33" s="136">
        <v>0.0020833333333333333</v>
      </c>
      <c r="S33" s="111">
        <f>Q33-R33-P33</f>
        <v>0.09099537037037042</v>
      </c>
      <c r="T33" s="112" t="s">
        <v>95</v>
      </c>
      <c r="U33" s="109" t="e">
        <f>RANK(S33,S$7:S$18,1)</f>
        <v>#VALUE!</v>
      </c>
      <c r="V33" s="113" t="s">
        <v>96</v>
      </c>
      <c r="W33" s="114">
        <f>Etappe_2/(HOUR(S33)+MINUTE(S33)/60)</f>
        <v>31.511450381679392</v>
      </c>
      <c r="X33"/>
      <c r="Y33" s="116">
        <f>J33+S33+X33</f>
        <v>0.15482638888888894</v>
      </c>
      <c r="Z33" s="117" t="s">
        <v>95</v>
      </c>
      <c r="AA33" s="109" t="e">
        <f>RANK(Y33,Y$7:Y$18,1)</f>
        <v>#VALUE!</v>
      </c>
      <c r="AB33" s="118" t="s">
        <v>96</v>
      </c>
      <c r="AC33" s="110">
        <f>(AfstandeEtappe2Ibisweg+AfstandEtappe1)/(HOUR(Y33)+MINUTE(Y33)/60)</f>
        <v>38.24324324324324</v>
      </c>
      <c r="AD33"/>
      <c r="AE33"/>
      <c r="AF33"/>
    </row>
    <row r="34" spans="1:32" s="1" customFormat="1" ht="12.75">
      <c r="A34" s="103">
        <v>8</v>
      </c>
      <c r="B34" t="s">
        <v>29</v>
      </c>
      <c r="C34" t="s">
        <v>26</v>
      </c>
      <c r="D34" t="s">
        <v>26</v>
      </c>
      <c r="E34" s="104">
        <v>0.2397453703703704</v>
      </c>
      <c r="F34" s="104">
        <v>0.28809027777777774</v>
      </c>
      <c r="G34" s="104">
        <v>0.29034722222222226</v>
      </c>
      <c r="H34" s="105">
        <v>0.3148611111111111</v>
      </c>
      <c r="I34" s="106">
        <v>0</v>
      </c>
      <c r="J34" s="107">
        <f>H34-E34-I34-(G34-F34)</f>
        <v>0.07285879629629619</v>
      </c>
      <c r="K34" s="108" t="s">
        <v>95</v>
      </c>
      <c r="L34" s="109" t="e">
        <f>RANK(J34,J$7:J$18,1)</f>
        <v>#VALUE!</v>
      </c>
      <c r="M34" s="109" t="s">
        <v>96</v>
      </c>
      <c r="N34" s="110">
        <f>AfstandEtappe1/(HOUR(J34)+MINUTE(J34)/60)</f>
        <v>41.94230769230769</v>
      </c>
      <c r="O34" s="104">
        <f>P34-H34</f>
        <v>0.05351851851851852</v>
      </c>
      <c r="P34" s="104">
        <v>0.3683796296296296</v>
      </c>
      <c r="Q34" s="104">
        <v>0.4585532407407407</v>
      </c>
      <c r="R34" s="106">
        <v>0</v>
      </c>
      <c r="S34" s="111">
        <f>Q34-R34-P34</f>
        <v>0.09017361111111111</v>
      </c>
      <c r="T34" s="112" t="s">
        <v>95</v>
      </c>
      <c r="U34" s="109" t="e">
        <f>RANK(S34,S$7:S$18,1)</f>
        <v>#VALUE!</v>
      </c>
      <c r="V34" s="113" t="s">
        <v>96</v>
      </c>
      <c r="W34" s="114">
        <f>Etappe_2/(HOUR(S34)+MINUTE(S34)/60)</f>
        <v>32</v>
      </c>
      <c r="X34" s="115"/>
      <c r="Y34" s="116">
        <f>J34+S34+X34</f>
        <v>0.1630324074074073</v>
      </c>
      <c r="Z34" s="117" t="s">
        <v>95</v>
      </c>
      <c r="AA34" s="109" t="e">
        <f>RANK(Y34,Y$7:Y$18,1)</f>
        <v>#VALUE!</v>
      </c>
      <c r="AB34" s="118" t="s">
        <v>96</v>
      </c>
      <c r="AC34" s="110">
        <f>(AfstandeEtappe2Ibisweg+AfstandEtappe1)/(HOUR(Y34)+MINUTE(Y34)/60)</f>
        <v>36.282051282051285</v>
      </c>
      <c r="AD34"/>
      <c r="AE34"/>
      <c r="AF34" s="77"/>
    </row>
    <row r="35" spans="1:31" s="1" customFormat="1" ht="12.75">
      <c r="A35" s="103">
        <v>9</v>
      </c>
      <c r="B35" t="s">
        <v>105</v>
      </c>
      <c r="C35" t="s">
        <v>106</v>
      </c>
      <c r="D35" t="s">
        <v>102</v>
      </c>
      <c r="E35" s="104">
        <v>0.2406712962962963</v>
      </c>
      <c r="F35" s="104">
        <v>0.2880555555555555</v>
      </c>
      <c r="G35" s="104">
        <v>0.2902777777777778</v>
      </c>
      <c r="H35" s="105">
        <v>0.3158333333333333</v>
      </c>
      <c r="I35" s="136">
        <v>0</v>
      </c>
      <c r="J35" s="107">
        <f>H35-E35-I35-(G35-F35)</f>
        <v>0.07293981481481471</v>
      </c>
      <c r="K35" s="108" t="s">
        <v>95</v>
      </c>
      <c r="L35" s="109" t="e">
        <f>RANK(J35,J$7:J$18,1)</f>
        <v>#VALUE!</v>
      </c>
      <c r="M35" s="109" t="s">
        <v>96</v>
      </c>
      <c r="N35" s="110">
        <f>AfstandEtappe1/(HOUR(J35)+MINUTE(J35)/60)</f>
        <v>41.542857142857144</v>
      </c>
      <c r="O35" s="104">
        <f>P35-H35</f>
        <v>0.04560185185185189</v>
      </c>
      <c r="P35" s="104">
        <v>0.3614351851851852</v>
      </c>
      <c r="Q35" s="104">
        <v>0.45629629629629637</v>
      </c>
      <c r="R35" s="136">
        <v>0.0033564814814814816</v>
      </c>
      <c r="S35" s="111">
        <f>Q35-R35-P35</f>
        <v>0.09150462962962969</v>
      </c>
      <c r="T35" s="112" t="s">
        <v>95</v>
      </c>
      <c r="U35" s="109" t="e">
        <f>RANK(S35,S$7:S$18,1)</f>
        <v>#VALUE!</v>
      </c>
      <c r="V35" s="113" t="s">
        <v>96</v>
      </c>
      <c r="W35" s="114">
        <f>Etappe_2/(HOUR(S35)+MINUTE(S35)/60)</f>
        <v>31.511450381679392</v>
      </c>
      <c r="X35" s="115"/>
      <c r="Y35" s="116">
        <f>J35+S35+X35</f>
        <v>0.1644444444444444</v>
      </c>
      <c r="Z35" s="117" t="s">
        <v>95</v>
      </c>
      <c r="AA35" s="109" t="e">
        <f>RANK(Y35,Y$7:Y$18,1)</f>
        <v>#VALUE!</v>
      </c>
      <c r="AB35" s="118" t="s">
        <v>96</v>
      </c>
      <c r="AC35" s="110">
        <f>(AfstandeEtappe2Ibisweg+AfstandEtappe1)/(HOUR(Y35)+MINUTE(Y35)/60)</f>
        <v>35.974576271186436</v>
      </c>
      <c r="AD35"/>
      <c r="AE35"/>
    </row>
    <row r="36" spans="1:32" s="81" customFormat="1" ht="12.75">
      <c r="A36" s="137">
        <v>10</v>
      </c>
      <c r="B36" s="81" t="s">
        <v>32</v>
      </c>
      <c r="C36" s="81" t="s">
        <v>54</v>
      </c>
      <c r="D36" s="81" t="s">
        <v>24</v>
      </c>
      <c r="E36" s="104">
        <v>0.24204861111111112</v>
      </c>
      <c r="F36" s="104">
        <v>0.2900231481481481</v>
      </c>
      <c r="G36" s="104">
        <v>0.2912615740740741</v>
      </c>
      <c r="H36" s="105">
        <v>0.3150925925925926</v>
      </c>
      <c r="I36" s="136">
        <v>0</v>
      </c>
      <c r="J36" s="107">
        <f>H36-E36-I36-(G36-F36)</f>
        <v>0.07180555555555548</v>
      </c>
      <c r="K36" s="108" t="s">
        <v>95</v>
      </c>
      <c r="L36" s="109" t="e">
        <f>RANK(J36,J$7:J$18,1)</f>
        <v>#VALUE!</v>
      </c>
      <c r="M36" s="109" t="s">
        <v>96</v>
      </c>
      <c r="N36" s="110">
        <f>AfstandEtappe1/(HOUR(J36)+MINUTE(J36)/60)</f>
        <v>42.349514563106794</v>
      </c>
      <c r="O36" s="104">
        <f>P36-H36</f>
        <v>0.04495370370370372</v>
      </c>
      <c r="P36" s="104">
        <v>0.3600462962962963</v>
      </c>
      <c r="Q36" s="104">
        <v>0.45714120370370376</v>
      </c>
      <c r="R36" s="136">
        <v>0.0044907407407407405</v>
      </c>
      <c r="S36" s="111">
        <f>Q36-R36-P36</f>
        <v>0.09260416666666671</v>
      </c>
      <c r="T36" s="112" t="s">
        <v>95</v>
      </c>
      <c r="U36" s="109" t="e">
        <f>RANK(S36,S$7:S$18,1)</f>
        <v>#VALUE!</v>
      </c>
      <c r="V36" s="113" t="s">
        <v>96</v>
      </c>
      <c r="W36" s="114">
        <f>Etappe_2/(HOUR(S36)+MINUTE(S36)/60)</f>
        <v>31.037593984962403</v>
      </c>
      <c r="X36" s="76">
        <v>0.00034722222222222224</v>
      </c>
      <c r="Y36" s="116">
        <f>J36+S36+X36</f>
        <v>0.16475694444444441</v>
      </c>
      <c r="Z36" s="117" t="s">
        <v>95</v>
      </c>
      <c r="AA36" s="109" t="e">
        <f>RANK(Y36,Y$7:Y$18,1)</f>
        <v>#VALUE!</v>
      </c>
      <c r="AB36" s="118" t="s">
        <v>96</v>
      </c>
      <c r="AC36" s="110">
        <f>(AfstandeEtappe2Ibisweg+AfstandEtappe1)/(HOUR(Y36)+MINUTE(Y36)/60)</f>
        <v>35.82278481012658</v>
      </c>
      <c r="AD36"/>
      <c r="AE36"/>
      <c r="AF36" s="80" t="s">
        <v>61</v>
      </c>
    </row>
    <row r="37" spans="1:32" s="81" customFormat="1" ht="12.75">
      <c r="A37" s="137">
        <v>11</v>
      </c>
      <c r="B37" s="81" t="s">
        <v>40</v>
      </c>
      <c r="C37" s="81" t="s">
        <v>30</v>
      </c>
      <c r="D37" s="81" t="s">
        <v>31</v>
      </c>
      <c r="E37" s="104">
        <v>0.2434490740740741</v>
      </c>
      <c r="F37" s="104">
        <v>0.28910879629629627</v>
      </c>
      <c r="G37" s="104">
        <v>0.290462962962963</v>
      </c>
      <c r="H37" s="105">
        <v>0.3141203703703704</v>
      </c>
      <c r="I37" s="136">
        <v>0.0050347222222222225</v>
      </c>
      <c r="J37" s="107">
        <f>H37-E37-I37-(G37-F37)</f>
        <v>0.06428240740740736</v>
      </c>
      <c r="K37" s="108" t="s">
        <v>95</v>
      </c>
      <c r="L37" s="109" t="e">
        <f>RANK(J37,J$7:J$18,1)</f>
        <v>#VALUE!</v>
      </c>
      <c r="M37" s="109" t="s">
        <v>96</v>
      </c>
      <c r="N37" s="110">
        <f>AfstandEtappe1/(HOUR(J37)+MINUTE(J37)/60)</f>
        <v>47.413043478260875</v>
      </c>
      <c r="O37" s="104">
        <f>P37-H37</f>
        <v>0.04453703703703704</v>
      </c>
      <c r="P37" s="104">
        <v>0.3586574074074074</v>
      </c>
      <c r="Q37" s="104">
        <v>0.4534722222222222</v>
      </c>
      <c r="R37" s="136">
        <v>0</v>
      </c>
      <c r="S37" s="111">
        <f>Q37-R37-P37</f>
        <v>0.0948148148148148</v>
      </c>
      <c r="T37" s="112" t="s">
        <v>95</v>
      </c>
      <c r="U37" s="109" t="e">
        <f>RANK(S37,S$7:S$18,1)</f>
        <v>#VALUE!</v>
      </c>
      <c r="V37" s="113" t="s">
        <v>96</v>
      </c>
      <c r="W37" s="114">
        <f>Etappe_2/(HOUR(S37)+MINUTE(S37)/60)</f>
        <v>30.352941176470587</v>
      </c>
      <c r="X37" s="71"/>
      <c r="Y37" s="116">
        <f>J37+S37+X37</f>
        <v>0.15909722222222217</v>
      </c>
      <c r="Z37" s="117" t="s">
        <v>95</v>
      </c>
      <c r="AA37" s="109" t="e">
        <f>RANK(Y37,Y$7:Y$18,1)</f>
        <v>#VALUE!</v>
      </c>
      <c r="AB37" s="118" t="s">
        <v>96</v>
      </c>
      <c r="AC37" s="110">
        <f>(AfstandeEtappe2Ibisweg+AfstandEtappe1)/(HOUR(Y37)+MINUTE(Y37)/60)</f>
        <v>37.07423580786026</v>
      </c>
      <c r="AD37"/>
      <c r="AE37"/>
      <c r="AF37" s="80"/>
    </row>
    <row r="38" spans="5:30" s="1" customFormat="1" ht="12.75">
      <c r="E38" s="2"/>
      <c r="F38" s="2"/>
      <c r="G38" s="2"/>
      <c r="H38" s="3"/>
      <c r="K38" s="4"/>
      <c r="L38" s="4"/>
      <c r="M38" s="4"/>
      <c r="N38" s="4"/>
      <c r="O38" s="5"/>
      <c r="Q38" s="3"/>
      <c r="W38" s="2"/>
      <c r="X38" s="2"/>
      <c r="Y38" s="2"/>
      <c r="AB38" s="85"/>
      <c r="AD38"/>
    </row>
    <row r="39" spans="5:30" s="1" customFormat="1" ht="12.75">
      <c r="E39" s="2"/>
      <c r="F39" s="2"/>
      <c r="G39" s="2"/>
      <c r="H39" s="3"/>
      <c r="K39" s="4"/>
      <c r="L39" s="4"/>
      <c r="M39" s="4"/>
      <c r="N39" s="4"/>
      <c r="O39" s="5"/>
      <c r="Q39" s="3"/>
      <c r="W39" s="2"/>
      <c r="X39" s="2"/>
      <c r="Y39" s="138"/>
      <c r="AB39" s="85"/>
      <c r="AD3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Riemslag</cp:lastModifiedBy>
  <cp:lastPrinted>2013-08-31T17:42:10Z</cp:lastPrinted>
  <dcterms:modified xsi:type="dcterms:W3CDTF">2013-09-02T19:58:03Z</dcterms:modified>
  <cp:category/>
  <cp:version/>
  <cp:contentType/>
  <cp:contentStatus/>
  <cp:revision>123</cp:revision>
</cp:coreProperties>
</file>